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590" windowWidth="14940" windowHeight="7830"/>
  </bookViews>
  <sheets>
    <sheet name="реестр" sheetId="4" r:id="rId1"/>
  </sheets>
  <definedNames>
    <definedName name="_xlnm._FilterDatabase" localSheetId="0" hidden="1">реестр!$A$140:$P$247</definedName>
    <definedName name="APPT" localSheetId="0">реестр!#REF!</definedName>
    <definedName name="FIO" localSheetId="0">реестр!#REF!</definedName>
    <definedName name="LAST_CELL" localSheetId="0">реестр!#REF!</definedName>
    <definedName name="SIGN" localSheetId="0">реестр!#REF!</definedName>
    <definedName name="_xlnm.Print_Titles" localSheetId="0">реестр!$5:$7</definedName>
    <definedName name="_xlnm.Print_Area" localSheetId="0">реестр!$A$1:$I$252</definedName>
  </definedNames>
  <calcPr calcId="145621"/>
</workbook>
</file>

<file path=xl/calcChain.xml><?xml version="1.0" encoding="utf-8"?>
<calcChain xmlns="http://schemas.openxmlformats.org/spreadsheetml/2006/main">
  <c r="E147" i="4" l="1"/>
  <c r="F147" i="4"/>
  <c r="G147" i="4"/>
  <c r="H147" i="4"/>
  <c r="I147" i="4"/>
  <c r="D147" i="4"/>
  <c r="E145" i="4"/>
  <c r="F145" i="4"/>
  <c r="G145" i="4"/>
  <c r="H145" i="4"/>
  <c r="I145" i="4"/>
  <c r="D145" i="4"/>
  <c r="E119" i="4" l="1"/>
  <c r="F119" i="4"/>
  <c r="G119" i="4"/>
  <c r="H119" i="4"/>
  <c r="I119" i="4"/>
  <c r="E116" i="4"/>
  <c r="F116" i="4"/>
  <c r="G116" i="4"/>
  <c r="H116" i="4"/>
  <c r="I116" i="4"/>
  <c r="E113" i="4"/>
  <c r="F113" i="4"/>
  <c r="G113" i="4"/>
  <c r="H113" i="4"/>
  <c r="I113" i="4"/>
  <c r="E107" i="4"/>
  <c r="F107" i="4"/>
  <c r="G107" i="4"/>
  <c r="H107" i="4"/>
  <c r="I107" i="4"/>
  <c r="E111" i="4"/>
  <c r="F111" i="4"/>
  <c r="G111" i="4"/>
  <c r="H111" i="4"/>
  <c r="I111" i="4"/>
  <c r="E104" i="4"/>
  <c r="F104" i="4"/>
  <c r="G104" i="4"/>
  <c r="H104" i="4"/>
  <c r="I104" i="4"/>
  <c r="E102" i="4"/>
  <c r="F102" i="4"/>
  <c r="G102" i="4"/>
  <c r="H102" i="4"/>
  <c r="I102" i="4"/>
  <c r="E100" i="4"/>
  <c r="F100" i="4"/>
  <c r="G100" i="4"/>
  <c r="H100" i="4"/>
  <c r="I100" i="4"/>
  <c r="E98" i="4"/>
  <c r="F98" i="4"/>
  <c r="G98" i="4"/>
  <c r="H98" i="4"/>
  <c r="I98" i="4"/>
  <c r="E95" i="4"/>
  <c r="F95" i="4"/>
  <c r="G95" i="4"/>
  <c r="H95" i="4"/>
  <c r="I95" i="4"/>
  <c r="E92" i="4"/>
  <c r="F92" i="4"/>
  <c r="G92" i="4"/>
  <c r="H92" i="4"/>
  <c r="I92" i="4"/>
  <c r="E88" i="4"/>
  <c r="F88" i="4"/>
  <c r="G88" i="4"/>
  <c r="H88" i="4"/>
  <c r="I88" i="4"/>
  <c r="E236" i="4"/>
  <c r="F236" i="4"/>
  <c r="G236" i="4"/>
  <c r="H236" i="4"/>
  <c r="I236" i="4"/>
  <c r="D236" i="4"/>
  <c r="E224" i="4"/>
  <c r="E196" i="4"/>
  <c r="F196" i="4"/>
  <c r="G196" i="4"/>
  <c r="H196" i="4"/>
  <c r="I196" i="4"/>
  <c r="D196" i="4"/>
  <c r="E171" i="4"/>
  <c r="F171" i="4"/>
  <c r="G171" i="4"/>
  <c r="H171" i="4"/>
  <c r="I171" i="4"/>
  <c r="D171" i="4"/>
  <c r="E149" i="4"/>
  <c r="F149" i="4"/>
  <c r="G149" i="4"/>
  <c r="H149" i="4"/>
  <c r="I149" i="4"/>
  <c r="D149" i="4"/>
  <c r="D151" i="4"/>
  <c r="E151" i="4"/>
  <c r="G151" i="4"/>
  <c r="H151" i="4"/>
  <c r="I151" i="4"/>
  <c r="G87" i="4" l="1"/>
  <c r="E136" i="4"/>
  <c r="F136" i="4"/>
  <c r="G136" i="4"/>
  <c r="H136" i="4"/>
  <c r="I136" i="4"/>
  <c r="D136" i="4"/>
  <c r="E128" i="4"/>
  <c r="F128" i="4"/>
  <c r="G128" i="4"/>
  <c r="H128" i="4"/>
  <c r="I128" i="4"/>
  <c r="D128" i="4"/>
  <c r="D116" i="4"/>
  <c r="D119" i="4"/>
  <c r="D104" i="4"/>
  <c r="D98" i="4"/>
  <c r="D88" i="4"/>
  <c r="D111" i="4" l="1"/>
  <c r="F73" i="4"/>
  <c r="E73" i="4"/>
  <c r="G73" i="4"/>
  <c r="H73" i="4"/>
  <c r="I73" i="4"/>
  <c r="D73" i="4"/>
  <c r="K67" i="4"/>
  <c r="M67" i="4" s="1"/>
  <c r="K66" i="4"/>
  <c r="L66" i="4" s="1"/>
  <c r="K64" i="4"/>
  <c r="N64" i="4" s="1"/>
  <c r="K63" i="4"/>
  <c r="N63" i="4" s="1"/>
  <c r="M64" i="4" l="1"/>
  <c r="M66" i="4"/>
  <c r="N66" i="4"/>
  <c r="L64" i="4"/>
  <c r="N67" i="4"/>
  <c r="L63" i="4"/>
  <c r="M63" i="4"/>
  <c r="L67" i="4"/>
  <c r="G24" i="4"/>
  <c r="H24" i="4"/>
  <c r="I24" i="4"/>
  <c r="E10" i="4"/>
  <c r="K13" i="4" s="1"/>
  <c r="O13" i="4" s="1"/>
  <c r="F10" i="4"/>
  <c r="G10" i="4"/>
  <c r="H10" i="4"/>
  <c r="I10" i="4"/>
  <c r="D10" i="4"/>
  <c r="G22" i="4"/>
  <c r="H22" i="4"/>
  <c r="I22" i="4"/>
  <c r="G20" i="4"/>
  <c r="H20" i="4"/>
  <c r="I20" i="4"/>
  <c r="G18" i="4"/>
  <c r="H18" i="4"/>
  <c r="I18" i="4"/>
  <c r="D70" i="4"/>
  <c r="E70" i="4"/>
  <c r="F70" i="4"/>
  <c r="G70" i="4"/>
  <c r="H70" i="4"/>
  <c r="I70" i="4"/>
  <c r="N13" i="4" l="1"/>
  <c r="I17" i="4"/>
  <c r="L13" i="4"/>
  <c r="H17" i="4"/>
  <c r="H16" i="4" s="1"/>
  <c r="G17" i="4"/>
  <c r="G16" i="4" s="1"/>
  <c r="M13" i="4"/>
  <c r="K14" i="4"/>
  <c r="K15" i="4"/>
  <c r="K12" i="4"/>
  <c r="E230" i="4"/>
  <c r="F230" i="4"/>
  <c r="G230" i="4"/>
  <c r="H230" i="4"/>
  <c r="I230" i="4"/>
  <c r="E232" i="4"/>
  <c r="F232" i="4"/>
  <c r="G232" i="4"/>
  <c r="H232" i="4"/>
  <c r="I232" i="4"/>
  <c r="D232" i="4"/>
  <c r="D230" i="4"/>
  <c r="F84" i="4"/>
  <c r="F83" i="4" s="1"/>
  <c r="G84" i="4"/>
  <c r="G83" i="4" s="1"/>
  <c r="H84" i="4"/>
  <c r="H83" i="4" s="1"/>
  <c r="G78" i="4"/>
  <c r="H78" i="4"/>
  <c r="I78" i="4"/>
  <c r="G81" i="4"/>
  <c r="H81" i="4"/>
  <c r="M12" i="4" l="1"/>
  <c r="O12" i="4"/>
  <c r="L12" i="4"/>
  <c r="N12" i="4"/>
  <c r="O15" i="4"/>
  <c r="N15" i="4"/>
  <c r="M15" i="4"/>
  <c r="L15" i="4"/>
  <c r="L14" i="4"/>
  <c r="O14" i="4"/>
  <c r="N14" i="4"/>
  <c r="M14" i="4"/>
  <c r="G51" i="4"/>
  <c r="H51" i="4"/>
  <c r="F40" i="4" l="1"/>
  <c r="E244" i="4" l="1"/>
  <c r="E243" i="4" s="1"/>
  <c r="E241" i="4"/>
  <c r="E240" i="4" s="1"/>
  <c r="E238" i="4"/>
  <c r="E234" i="4"/>
  <c r="E226" i="4"/>
  <c r="E222" i="4"/>
  <c r="E220" i="4"/>
  <c r="E218" i="4"/>
  <c r="E216" i="4"/>
  <c r="E214" i="4"/>
  <c r="E212" i="4"/>
  <c r="E210" i="4"/>
  <c r="E208" i="4"/>
  <c r="E206" i="4"/>
  <c r="E204" i="4"/>
  <c r="E202" i="4"/>
  <c r="E200" i="4"/>
  <c r="E198" i="4"/>
  <c r="E194" i="4"/>
  <c r="E192" i="4"/>
  <c r="E190" i="4"/>
  <c r="E188" i="4"/>
  <c r="E186" i="4"/>
  <c r="E181" i="4"/>
  <c r="E179" i="4"/>
  <c r="E177" i="4"/>
  <c r="E169" i="4"/>
  <c r="E167" i="4"/>
  <c r="E165" i="4"/>
  <c r="E163" i="4"/>
  <c r="E161" i="4"/>
  <c r="E159" i="4"/>
  <c r="E157" i="4"/>
  <c r="E155" i="4"/>
  <c r="E153" i="4"/>
  <c r="E143" i="4"/>
  <c r="E141" i="4"/>
  <c r="E135" i="4"/>
  <c r="E130" i="4"/>
  <c r="E115" i="4"/>
  <c r="E84" i="4"/>
  <c r="E83" i="4" s="1"/>
  <c r="E81" i="4"/>
  <c r="E78" i="4"/>
  <c r="E77" i="4" s="1"/>
  <c r="E72" i="4"/>
  <c r="E69" i="4"/>
  <c r="E65" i="4"/>
  <c r="E62" i="4" s="1"/>
  <c r="E61" i="4" s="1"/>
  <c r="E59" i="4"/>
  <c r="E58" i="4" s="1"/>
  <c r="E55" i="4"/>
  <c r="E53" i="4"/>
  <c r="E51" i="4"/>
  <c r="E48" i="4"/>
  <c r="E45" i="4"/>
  <c r="E43" i="4"/>
  <c r="E40" i="4"/>
  <c r="E38" i="4"/>
  <c r="E35" i="4"/>
  <c r="E32" i="4"/>
  <c r="E30" i="4"/>
  <c r="E28" i="4"/>
  <c r="E24" i="4"/>
  <c r="E22" i="4"/>
  <c r="E20" i="4"/>
  <c r="E18" i="4"/>
  <c r="E140" i="4" l="1"/>
  <c r="E87" i="4"/>
  <c r="E86" i="4" s="1"/>
  <c r="E229" i="4"/>
  <c r="E176" i="4"/>
  <c r="E26" i="4"/>
  <c r="E9" i="4"/>
  <c r="K11" i="4"/>
  <c r="E42" i="4"/>
  <c r="E37" i="4"/>
  <c r="E34" i="4" s="1"/>
  <c r="E50" i="4"/>
  <c r="E47" i="4" s="1"/>
  <c r="E127" i="4"/>
  <c r="E68" i="4"/>
  <c r="E17" i="4"/>
  <c r="F130" i="4"/>
  <c r="F115" i="4"/>
  <c r="G115" i="4"/>
  <c r="G86" i="4" s="1"/>
  <c r="H115" i="4"/>
  <c r="I115" i="4"/>
  <c r="D115" i="4"/>
  <c r="E133" i="4" l="1"/>
  <c r="F87" i="4"/>
  <c r="F86" i="4" s="1"/>
  <c r="E80" i="4"/>
  <c r="E76" i="4" s="1"/>
  <c r="E16" i="4"/>
  <c r="K25" i="4"/>
  <c r="K23" i="4"/>
  <c r="K21" i="4"/>
  <c r="K19" i="4"/>
  <c r="O11" i="4"/>
  <c r="M11" i="4"/>
  <c r="L11" i="4"/>
  <c r="N11" i="4"/>
  <c r="E134" i="4"/>
  <c r="F127" i="4"/>
  <c r="E8" i="4" l="1"/>
  <c r="E247" i="4" s="1"/>
  <c r="O25" i="4"/>
  <c r="N25" i="4"/>
  <c r="M25" i="4"/>
  <c r="L25" i="4"/>
  <c r="O19" i="4"/>
  <c r="N19" i="4"/>
  <c r="M19" i="4"/>
  <c r="L19" i="4"/>
  <c r="O21" i="4"/>
  <c r="N21" i="4"/>
  <c r="M21" i="4"/>
  <c r="L21" i="4"/>
  <c r="O23" i="4"/>
  <c r="N23" i="4"/>
  <c r="M23" i="4"/>
  <c r="L23" i="4"/>
  <c r="F78" i="4"/>
  <c r="F244" i="4" l="1"/>
  <c r="F243" i="4" s="1"/>
  <c r="F241" i="4"/>
  <c r="F240" i="4" s="1"/>
  <c r="F226" i="4"/>
  <c r="F224" i="4"/>
  <c r="F222" i="4"/>
  <c r="F220" i="4"/>
  <c r="F218" i="4"/>
  <c r="F216" i="4"/>
  <c r="F214" i="4"/>
  <c r="F212" i="4"/>
  <c r="F210" i="4"/>
  <c r="F208" i="4"/>
  <c r="F206" i="4"/>
  <c r="F204" i="4"/>
  <c r="F202" i="4"/>
  <c r="F200" i="4"/>
  <c r="F198" i="4"/>
  <c r="F194" i="4"/>
  <c r="F192" i="4"/>
  <c r="F190" i="4"/>
  <c r="F188" i="4"/>
  <c r="F186" i="4"/>
  <c r="F181" i="4"/>
  <c r="F179" i="4"/>
  <c r="F177" i="4"/>
  <c r="F169" i="4"/>
  <c r="F167" i="4"/>
  <c r="F165" i="4"/>
  <c r="F163" i="4"/>
  <c r="F161" i="4"/>
  <c r="F159" i="4"/>
  <c r="F157" i="4"/>
  <c r="F153" i="4"/>
  <c r="F143" i="4"/>
  <c r="F141" i="4"/>
  <c r="F135" i="4"/>
  <c r="F81" i="4"/>
  <c r="F77" i="4"/>
  <c r="F176" i="4" l="1"/>
  <c r="F80" i="4"/>
  <c r="F76" i="4" s="1"/>
  <c r="F72" i="4"/>
  <c r="F69" i="4"/>
  <c r="F68" i="4" l="1"/>
  <c r="F238" i="4" l="1"/>
  <c r="G238" i="4"/>
  <c r="H238" i="4"/>
  <c r="I238" i="4"/>
  <c r="D238" i="4"/>
  <c r="F234" i="4"/>
  <c r="G234" i="4"/>
  <c r="G229" i="4" s="1"/>
  <c r="H234" i="4"/>
  <c r="H229" i="4" s="1"/>
  <c r="I234" i="4"/>
  <c r="D234" i="4"/>
  <c r="F155" i="4"/>
  <c r="F140" i="4" s="1"/>
  <c r="G155" i="4"/>
  <c r="H155" i="4"/>
  <c r="I155" i="4"/>
  <c r="D155" i="4"/>
  <c r="I229" i="4" l="1"/>
  <c r="D229" i="4"/>
  <c r="F229" i="4"/>
  <c r="F133" i="4" s="1"/>
  <c r="D95" i="4"/>
  <c r="F65" i="4"/>
  <c r="F62" i="4" s="1"/>
  <c r="F59" i="4"/>
  <c r="F58" i="4" s="1"/>
  <c r="F55" i="4"/>
  <c r="F18" i="4"/>
  <c r="F20" i="4"/>
  <c r="F22" i="4"/>
  <c r="F24" i="4"/>
  <c r="F28" i="4"/>
  <c r="F30" i="4"/>
  <c r="F32" i="4"/>
  <c r="F35" i="4"/>
  <c r="F38" i="4"/>
  <c r="F43" i="4"/>
  <c r="F45" i="4"/>
  <c r="F48" i="4"/>
  <c r="F53" i="4"/>
  <c r="F51" i="4"/>
  <c r="F134" i="4" l="1"/>
  <c r="F26" i="4"/>
  <c r="F61" i="4"/>
  <c r="F9" i="4"/>
  <c r="F17" i="4"/>
  <c r="F50" i="4"/>
  <c r="F47" i="4" s="1"/>
  <c r="F42" i="4"/>
  <c r="F37" i="4"/>
  <c r="I244" i="4"/>
  <c r="I243" i="4" s="1"/>
  <c r="I240" i="4"/>
  <c r="I226" i="4"/>
  <c r="I224" i="4"/>
  <c r="I222" i="4"/>
  <c r="I220" i="4"/>
  <c r="I218" i="4"/>
  <c r="I216" i="4"/>
  <c r="I214" i="4"/>
  <c r="I212" i="4"/>
  <c r="I210" i="4"/>
  <c r="I208" i="4"/>
  <c r="I206" i="4"/>
  <c r="I204" i="4"/>
  <c r="I202" i="4"/>
  <c r="I200" i="4"/>
  <c r="I198" i="4"/>
  <c r="I194" i="4"/>
  <c r="I192" i="4"/>
  <c r="I190" i="4"/>
  <c r="I188" i="4"/>
  <c r="I186" i="4"/>
  <c r="I181" i="4"/>
  <c r="I179" i="4"/>
  <c r="I177" i="4"/>
  <c r="I169" i="4"/>
  <c r="I167" i="4"/>
  <c r="I165" i="4"/>
  <c r="I163" i="4"/>
  <c r="I161" i="4"/>
  <c r="I159" i="4"/>
  <c r="I157" i="4"/>
  <c r="I153" i="4"/>
  <c r="I143" i="4"/>
  <c r="I141" i="4"/>
  <c r="I135" i="4"/>
  <c r="I130" i="4"/>
  <c r="I84" i="4"/>
  <c r="I83" i="4" s="1"/>
  <c r="I81" i="4"/>
  <c r="I77" i="4"/>
  <c r="I72" i="4"/>
  <c r="I69" i="4"/>
  <c r="I65" i="4"/>
  <c r="I62" i="4" s="1"/>
  <c r="I61" i="4" s="1"/>
  <c r="I59" i="4"/>
  <c r="I58" i="4" s="1"/>
  <c r="I55" i="4"/>
  <c r="I53" i="4"/>
  <c r="I51" i="4"/>
  <c r="I48" i="4"/>
  <c r="I45" i="4"/>
  <c r="I43" i="4"/>
  <c r="I40" i="4"/>
  <c r="I38" i="4"/>
  <c r="I35" i="4"/>
  <c r="I32" i="4"/>
  <c r="I30" i="4"/>
  <c r="I28" i="4"/>
  <c r="I16" i="4"/>
  <c r="I9" i="4"/>
  <c r="I140" i="4" l="1"/>
  <c r="I87" i="4"/>
  <c r="I86" i="4" s="1"/>
  <c r="I176" i="4"/>
  <c r="I26" i="4"/>
  <c r="F34" i="4"/>
  <c r="F16" i="4"/>
  <c r="I37" i="4"/>
  <c r="I34" i="4" s="1"/>
  <c r="I68" i="4"/>
  <c r="I127" i="4"/>
  <c r="I42" i="4"/>
  <c r="I50" i="4"/>
  <c r="I47" i="4" s="1"/>
  <c r="I133" i="4" l="1"/>
  <c r="I80" i="4"/>
  <c r="I76" i="4" s="1"/>
  <c r="I8" i="4" s="1"/>
  <c r="F8" i="4"/>
  <c r="F247" i="4" s="1"/>
  <c r="I134" i="4"/>
  <c r="D107" i="4"/>
  <c r="G30" i="4"/>
  <c r="H30" i="4"/>
  <c r="G28" i="4"/>
  <c r="H28" i="4"/>
  <c r="D28" i="4"/>
  <c r="D30" i="4"/>
  <c r="G169" i="4"/>
  <c r="H169" i="4"/>
  <c r="D169" i="4"/>
  <c r="G226" i="4"/>
  <c r="H226" i="4"/>
  <c r="D226" i="4"/>
  <c r="G157" i="4"/>
  <c r="H157" i="4"/>
  <c r="D157" i="4"/>
  <c r="I247" i="4" l="1"/>
  <c r="D24" i="4"/>
  <c r="D22" i="4"/>
  <c r="D20" i="4"/>
  <c r="D18" i="4"/>
  <c r="G55" i="4" l="1"/>
  <c r="H55" i="4"/>
  <c r="D55" i="4"/>
  <c r="G244" i="4" l="1"/>
  <c r="H244" i="4"/>
  <c r="D244" i="4"/>
  <c r="G241" i="4"/>
  <c r="H241" i="4"/>
  <c r="D241" i="4"/>
  <c r="G218" i="4"/>
  <c r="H218" i="4"/>
  <c r="D218" i="4"/>
  <c r="G214" i="4"/>
  <c r="H214" i="4"/>
  <c r="D214" i="4"/>
  <c r="G212" i="4"/>
  <c r="H212" i="4"/>
  <c r="D212" i="4"/>
  <c r="G224" i="4"/>
  <c r="H224" i="4"/>
  <c r="D224" i="4"/>
  <c r="G222" i="4"/>
  <c r="H222" i="4"/>
  <c r="D222" i="4"/>
  <c r="G220" i="4"/>
  <c r="H220" i="4"/>
  <c r="D220" i="4"/>
  <c r="G216" i="4"/>
  <c r="H216" i="4"/>
  <c r="D216" i="4"/>
  <c r="G210" i="4"/>
  <c r="H210" i="4"/>
  <c r="D210" i="4"/>
  <c r="G208" i="4"/>
  <c r="H208" i="4"/>
  <c r="D208" i="4"/>
  <c r="G206" i="4"/>
  <c r="H206" i="4"/>
  <c r="D206" i="4"/>
  <c r="G204" i="4"/>
  <c r="H204" i="4"/>
  <c r="D204" i="4"/>
  <c r="G202" i="4"/>
  <c r="H202" i="4"/>
  <c r="D202" i="4"/>
  <c r="G200" i="4"/>
  <c r="H200" i="4"/>
  <c r="D200" i="4"/>
  <c r="G198" i="4"/>
  <c r="H198" i="4"/>
  <c r="D198" i="4"/>
  <c r="G194" i="4"/>
  <c r="H194" i="4"/>
  <c r="D194" i="4"/>
  <c r="G192" i="4"/>
  <c r="H192" i="4"/>
  <c r="D192" i="4"/>
  <c r="G190" i="4"/>
  <c r="H190" i="4"/>
  <c r="D190" i="4"/>
  <c r="G188" i="4"/>
  <c r="H188" i="4"/>
  <c r="D188" i="4"/>
  <c r="G186" i="4"/>
  <c r="H186" i="4"/>
  <c r="D186" i="4"/>
  <c r="G181" i="4"/>
  <c r="H181" i="4"/>
  <c r="D181" i="4"/>
  <c r="G179" i="4"/>
  <c r="H179" i="4"/>
  <c r="D179" i="4"/>
  <c r="G177" i="4"/>
  <c r="H177" i="4"/>
  <c r="D177" i="4"/>
  <c r="G167" i="4"/>
  <c r="H167" i="4"/>
  <c r="D167" i="4"/>
  <c r="G165" i="4"/>
  <c r="H165" i="4"/>
  <c r="D165" i="4"/>
  <c r="G163" i="4"/>
  <c r="H163" i="4"/>
  <c r="D163" i="4"/>
  <c r="G161" i="4"/>
  <c r="H161" i="4"/>
  <c r="D161" i="4"/>
  <c r="G159" i="4"/>
  <c r="H159" i="4"/>
  <c r="D159" i="4"/>
  <c r="D176" i="4" l="1"/>
  <c r="H176" i="4"/>
  <c r="G176" i="4"/>
  <c r="G153" i="4"/>
  <c r="H153" i="4"/>
  <c r="D153" i="4"/>
  <c r="G143" i="4"/>
  <c r="H143" i="4"/>
  <c r="D143" i="4"/>
  <c r="G141" i="4"/>
  <c r="H141" i="4"/>
  <c r="D141" i="4"/>
  <c r="D140" i="4" s="1"/>
  <c r="D100" i="4"/>
  <c r="G130" i="4"/>
  <c r="H130" i="4"/>
  <c r="D130" i="4"/>
  <c r="D113" i="4"/>
  <c r="D102" i="4"/>
  <c r="D92" i="4"/>
  <c r="G140" i="4" l="1"/>
  <c r="H140" i="4"/>
  <c r="H87" i="4"/>
  <c r="H86" i="4" s="1"/>
  <c r="D87" i="4"/>
  <c r="D86" i="4" s="1"/>
  <c r="D127" i="4"/>
  <c r="G127" i="4"/>
  <c r="H127" i="4"/>
  <c r="D84" i="4"/>
  <c r="D83" i="4" s="1"/>
  <c r="D81" i="4"/>
  <c r="G77" i="4"/>
  <c r="H77" i="4"/>
  <c r="D78" i="4"/>
  <c r="D77" i="4" s="1"/>
  <c r="G72" i="4"/>
  <c r="H72" i="4"/>
  <c r="D72" i="4"/>
  <c r="G69" i="4"/>
  <c r="H69" i="4"/>
  <c r="D69" i="4"/>
  <c r="G59" i="4"/>
  <c r="G58" i="4" s="1"/>
  <c r="H59" i="4"/>
  <c r="H58" i="4" s="1"/>
  <c r="D59" i="4"/>
  <c r="D58" i="4" s="1"/>
  <c r="D51" i="4"/>
  <c r="G53" i="4"/>
  <c r="H53" i="4"/>
  <c r="D53" i="4"/>
  <c r="G48" i="4"/>
  <c r="H48" i="4"/>
  <c r="D48" i="4"/>
  <c r="G45" i="4"/>
  <c r="H45" i="4"/>
  <c r="D45" i="4"/>
  <c r="G43" i="4"/>
  <c r="H43" i="4"/>
  <c r="D43" i="4"/>
  <c r="G40" i="4"/>
  <c r="H40" i="4"/>
  <c r="G38" i="4"/>
  <c r="H38" i="4"/>
  <c r="D40" i="4"/>
  <c r="D38" i="4"/>
  <c r="G35" i="4"/>
  <c r="H35" i="4"/>
  <c r="D35" i="4"/>
  <c r="G32" i="4"/>
  <c r="G26" i="4" s="1"/>
  <c r="H32" i="4"/>
  <c r="H26" i="4" s="1"/>
  <c r="D32" i="4"/>
  <c r="D26" i="4" s="1"/>
  <c r="G42" i="4" l="1"/>
  <c r="D42" i="4"/>
  <c r="G80" i="4"/>
  <c r="D80" i="4"/>
  <c r="H80" i="4"/>
  <c r="H42" i="4"/>
  <c r="D50" i="4"/>
  <c r="D47" i="4" s="1"/>
  <c r="H50" i="4"/>
  <c r="H47" i="4" s="1"/>
  <c r="G50" i="4"/>
  <c r="G47" i="4" s="1"/>
  <c r="D37" i="4"/>
  <c r="H37" i="4"/>
  <c r="G37" i="4"/>
  <c r="G65" i="4"/>
  <c r="H65" i="4"/>
  <c r="D65" i="4"/>
  <c r="D17" i="4" l="1"/>
  <c r="D34" i="4"/>
  <c r="G34" i="4"/>
  <c r="H34" i="4"/>
  <c r="G62" i="4" l="1"/>
  <c r="H62" i="4"/>
  <c r="D62" i="4"/>
  <c r="D68" i="4" l="1"/>
  <c r="G243" i="4" l="1"/>
  <c r="H243" i="4"/>
  <c r="D243" i="4"/>
  <c r="G135" i="4"/>
  <c r="H135" i="4"/>
  <c r="G240" i="4"/>
  <c r="H240" i="4"/>
  <c r="H133" i="4" s="1"/>
  <c r="D135" i="4"/>
  <c r="D240" i="4"/>
  <c r="H9" i="4"/>
  <c r="D9" i="4"/>
  <c r="G61" i="4"/>
  <c r="H61" i="4"/>
  <c r="D16" i="4"/>
  <c r="D61" i="4"/>
  <c r="D76" i="4"/>
  <c r="G133" i="4" l="1"/>
  <c r="D133" i="4"/>
  <c r="D134" i="4"/>
  <c r="H134" i="4"/>
  <c r="G134" i="4"/>
  <c r="D8" i="4"/>
  <c r="G68" i="4"/>
  <c r="H68" i="4"/>
  <c r="H76" i="4"/>
  <c r="G76" i="4"/>
  <c r="D247" i="4" l="1"/>
  <c r="H8" i="4"/>
  <c r="H247" i="4" s="1"/>
  <c r="G9" i="4"/>
  <c r="G8" i="4" s="1"/>
  <c r="G247" i="4" s="1"/>
</calcChain>
</file>

<file path=xl/sharedStrings.xml><?xml version="1.0" encoding="utf-8"?>
<sst xmlns="http://schemas.openxmlformats.org/spreadsheetml/2006/main" count="748" uniqueCount="468">
  <si>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</si>
  <si>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</si>
  <si>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</si>
  <si>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</si>
  <si>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</si>
  <si>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на оплату жилищно-коммунальных услуг отдельным категориям граждан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</si>
  <si>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</si>
  <si>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</t>
  </si>
  <si>
    <t>Субвенции бюджетам на государственную регистрацию актов гражданского состояния</t>
  </si>
  <si>
    <t>2 02 35380 00 0000 151</t>
  </si>
  <si>
    <t>2 02 39999 00 0000 151</t>
  </si>
  <si>
    <t>Прочие субвенции</t>
  </si>
  <si>
    <t>2 07 00000 00 0000 000</t>
  </si>
  <si>
    <t>2 19 00000 00 0000 000</t>
  </si>
  <si>
    <t>2 02 00000 00 0000 000</t>
  </si>
  <si>
    <t>1 17 05000 00 0000 180</t>
  </si>
  <si>
    <t>1 17 01000 00 0000 180</t>
  </si>
  <si>
    <t>1 17 00000 00 0000 000</t>
  </si>
  <si>
    <t>1 00 00000 00 0000 000</t>
  </si>
  <si>
    <t>1 01 00000 00 0000 000</t>
  </si>
  <si>
    <t>1 01 02000 01 0000 110</t>
  </si>
  <si>
    <t>1 01 02010 01 0000 110</t>
  </si>
  <si>
    <t>1 01 02020 01 0000 110</t>
  </si>
  <si>
    <t>1 01 02030 01 0000 110</t>
  </si>
  <si>
    <t>1 01 02040 01 0000 110</t>
  </si>
  <si>
    <t>1 03 00000 00 0000 000</t>
  </si>
  <si>
    <t>1 03 02000 01 0000 110</t>
  </si>
  <si>
    <t>1 03 02230 01 0000 110</t>
  </si>
  <si>
    <t>1 03 02240 01 0000 110</t>
  </si>
  <si>
    <t>1 03 02250 01 0000 110</t>
  </si>
  <si>
    <t>1 03 02260 01 0000 110</t>
  </si>
  <si>
    <t>1 05 00000 00 0000 000</t>
  </si>
  <si>
    <t>1 08 00000 00 0000 000</t>
  </si>
  <si>
    <t>1 11 00000 00 0000 000</t>
  </si>
  <si>
    <t>1 11 05000 00 0000 120</t>
  </si>
  <si>
    <t>1 11 05020 00 0000 120</t>
  </si>
  <si>
    <t>1 11 05030 00 0000 120</t>
  </si>
  <si>
    <t>1 12 00000 00 0000 000</t>
  </si>
  <si>
    <t>1 12 01010 01 0000 120</t>
  </si>
  <si>
    <t>1 12 01030 01 0000 120</t>
  </si>
  <si>
    <t>1 12 01040 01 0000 120</t>
  </si>
  <si>
    <t>1 13 00000 00 0000 000</t>
  </si>
  <si>
    <t>1 13 01000 00 0000 130</t>
  </si>
  <si>
    <t>1 13 02000 00 0000 130</t>
  </si>
  <si>
    <t>1 14 00000 00 0000 000</t>
  </si>
  <si>
    <t>1 14 06000 00 0000 430</t>
  </si>
  <si>
    <t>1 16 00000 00 0000 000</t>
  </si>
  <si>
    <t>1</t>
  </si>
  <si>
    <t>2</t>
  </si>
  <si>
    <t>3</t>
  </si>
  <si>
    <t>4</t>
  </si>
  <si>
    <t>5</t>
  </si>
  <si>
    <t>7</t>
  </si>
  <si>
    <t>8</t>
  </si>
  <si>
    <t>Плата за выбросы загрязняющих веществ в атмосферный воздух стационарными объектами</t>
  </si>
  <si>
    <t>2 00 00000 00 0000 000</t>
  </si>
  <si>
    <t>1 14 02000 00 0000 000</t>
  </si>
  <si>
    <t>1 05 02000 02 0000 110</t>
  </si>
  <si>
    <t>Единый налог на вмененный доход для отдельных видов деятельности</t>
  </si>
  <si>
    <t>1 05 02010 02 0000 110</t>
  </si>
  <si>
    <t>1 05 03000 01 0000 110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</si>
  <si>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</si>
  <si>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</si>
  <si>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</si>
  <si>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</si>
  <si>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</si>
  <si>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</si>
  <si>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1 08 07100 01 0000 110</t>
  </si>
  <si>
    <t>Государственная пошлина за выдачу и обмен паспорта гражданина Российской Федерации</t>
  </si>
  <si>
    <t>1 08 07150 01 0000 110</t>
  </si>
  <si>
    <t>Государственная пошлина за выдачу разрешения на установку рекламной конструкции</t>
  </si>
  <si>
    <t>850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</si>
  <si>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</si>
  <si>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</si>
  <si>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</si>
  <si>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</si>
  <si>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</si>
  <si>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</si>
  <si>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872</t>
  </si>
  <si>
    <t>873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</si>
  <si>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</si>
  <si>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</si>
  <si>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КВД</t>
  </si>
  <si>
    <t>Гл. администратор</t>
  </si>
  <si>
    <t>Наименование КВД</t>
  </si>
  <si>
    <t>Итого</t>
  </si>
  <si>
    <t>000</t>
  </si>
  <si>
    <t>182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</si>
  <si>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</si>
  <si>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</si>
  <si>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</si>
  <si>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</si>
  <si>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</si>
  <si>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</si>
  <si>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100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</si>
  <si>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</si>
  <si>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</si>
  <si>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</si>
  <si>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</si>
  <si>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</si>
  <si>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</si>
  <si>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</si>
  <si>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048</t>
  </si>
  <si>
    <t>Плата за негативное воздействие на окружающую среду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</si>
  <si>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</si>
  <si>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</si>
  <si>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оказания платных услуг (работ)</t>
  </si>
  <si>
    <t>802</t>
  </si>
  <si>
    <t>Доходы от компенсации затрат государства</t>
  </si>
  <si>
    <t>Доходы от продажи земельных участков, находящихся в государственной и муниципальной собственности</t>
  </si>
  <si>
    <t>188</t>
  </si>
  <si>
    <t>Невыясненные поступления</t>
  </si>
  <si>
    <t>Прочие неналоговые доходы</t>
  </si>
  <si>
    <t>Прогноз доходов бюджета</t>
  </si>
  <si>
    <t>Дотации на выравнивание бюджетной обеспеченности</t>
  </si>
  <si>
    <t>861</t>
  </si>
  <si>
    <t>Субсидии бюджетам бюджетной системы Российской Федерации (межбюджетные субсидии)</t>
  </si>
  <si>
    <t>Дотации бюджетам бюджетной системы Российской Федерации</t>
  </si>
  <si>
    <t>871</t>
  </si>
  <si>
    <t>Субсидия бюджетам на поддержку отрасли культуры</t>
  </si>
  <si>
    <t>Прочие субсидии</t>
  </si>
  <si>
    <t>Субвенции бюджетам бюджетной системы Российской Федерации</t>
  </si>
  <si>
    <t>Субвенции бюджетам муниципальных образований на ежемесячное денежное вознаграждение за классное руководство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</si>
  <si>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</si>
  <si>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</si>
  <si>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1 12 01000 01 0000 120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</si>
  <si>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</si>
  <si>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</si>
  <si>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</si>
  <si>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</si>
  <si>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</si>
  <si>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</si>
  <si>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</si>
  <si>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</si>
  <si>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</si>
  <si>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</si>
  <si>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</si>
  <si>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1 06 00000 00 0000 000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</si>
  <si>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</si>
  <si>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</si>
  <si>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</si>
  <si>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</si>
  <si>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</si>
  <si>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</si>
  <si>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1 06 06030 00 0000 110</t>
  </si>
  <si>
    <t>Земельный налог с организаций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</si>
  <si>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</si>
  <si>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</si>
  <si>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1 06 06040 00 0000 110</t>
  </si>
  <si>
    <t>Земельный налог с физических лиц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</si>
  <si>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</si>
  <si>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</si>
  <si>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</si>
  <si>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</si>
  <si>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</si>
  <si>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</si>
  <si>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</si>
  <si>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</si>
  <si>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</si>
  <si>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</si>
  <si>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</si>
  <si>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</si>
  <si>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1 12 01041 01 0000 120</t>
  </si>
  <si>
    <t>Плата за размещение отходов производства</t>
  </si>
  <si>
    <t>Плата за размещение твердых коммунальных отходов</t>
  </si>
  <si>
    <t>1 12 01042 01 0000 120</t>
  </si>
  <si>
    <t>1 13 01990 00 0000 130</t>
  </si>
  <si>
    <t>Прочие доходы от оказания платных услуг (работ)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</si>
  <si>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</si>
  <si>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</si>
  <si>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1 13 02990 00 0000 130</t>
  </si>
  <si>
    <t>1 13 02994 04 0000 130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</si>
  <si>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</si>
  <si>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</si>
  <si>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</t>
  </si>
  <si>
    <t>1 14 02040 04 0000 410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</si>
  <si>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</si>
  <si>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</si>
  <si>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</si>
  <si>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</si>
  <si>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</si>
  <si>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</si>
  <si>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</si>
  <si>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</si>
  <si>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</si>
  <si>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</si>
  <si>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</si>
  <si>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Невыясненные поступления, зачисляемые в бюджеты городских округов</t>
  </si>
  <si>
    <t>1 17 01040 04 0000 180</t>
  </si>
  <si>
    <t>1 17 05040 04 0000 180</t>
  </si>
  <si>
    <t>Прочие неналоговые доходы бюджетов городских округов</t>
  </si>
  <si>
    <t>2 02 15001 04 0000 150</t>
  </si>
  <si>
    <t>Дотации бюджетам городских округов на выравнивание бюджетной обеспеченности</t>
  </si>
  <si>
    <t>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</si>
  <si>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</si>
  <si>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</si>
  <si>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</si>
  <si>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</si>
  <si>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</si>
  <si>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2 02 25467 00 0000 150</t>
  </si>
  <si>
    <t>Субсидии бюджетам субъектов Российской Федерации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</si>
  <si>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2 02 25467 04 0000 150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</si>
  <si>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</si>
  <si>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2 02 25519 00 0000 150</t>
  </si>
  <si>
    <t>2 02 25497 00 0000 150</t>
  </si>
  <si>
    <t>Субсидии бюджетам на реализацию мероприятий по обеспечению жильем молодых семей</t>
  </si>
  <si>
    <t>2 02 25497 04 0000 150</t>
  </si>
  <si>
    <t>Субсидии бюджетам городских округов на реализацию мероприятий по обеспечению жильем молодых семей</t>
  </si>
  <si>
    <t>2 02 29999 00 0000 150</t>
  </si>
  <si>
    <t>2 02 29999 04 0000 150</t>
  </si>
  <si>
    <t>Прочие субсидии бюджетам городских округов</t>
  </si>
  <si>
    <t>2 02 25519 04 0000 150</t>
  </si>
  <si>
    <t>Субсидия бюджетам городских округов на поддержку отрасли культуры</t>
  </si>
  <si>
    <t>2 02 30000 00 0000 150</t>
  </si>
  <si>
    <t>2 02 30021 00 0000 150</t>
  </si>
  <si>
    <t>2 02 20000 00 0000 150</t>
  </si>
  <si>
    <t>2 02 20077 00 0000 150</t>
  </si>
  <si>
    <t>Субсидии бюджетам на софинансирование капитальных вложений в объекты муниципальной собственности</t>
  </si>
  <si>
    <t>2 02 10000 00 0000 150</t>
  </si>
  <si>
    <t>2 02 15001 00 0000 150</t>
  </si>
  <si>
    <t>2 02 30021 04 0000 150</t>
  </si>
  <si>
    <t>Субвенции бюджетам городских округов на ежемесячное денежное вознаграждение за классное руководство</t>
  </si>
  <si>
    <t>2 02 30022 00 0000 150</t>
  </si>
  <si>
    <t>2 02 30022 04 0000 150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</si>
  <si>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</si>
  <si>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2 02 30024 00 0000 150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</si>
  <si>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</si>
  <si>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</si>
  <si>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2 02 30027 00 0000 150</t>
  </si>
  <si>
    <t>2 02 30027 04 0000 150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</si>
  <si>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</si>
  <si>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2 02 30029 00 0000 150</t>
  </si>
  <si>
    <t>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</si>
  <si>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</si>
  <si>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2 02 35082 00 0000 150</t>
  </si>
  <si>
    <t>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</si>
  <si>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</si>
  <si>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2 02 35084 00 0000 150</t>
  </si>
  <si>
    <t>2 02 35084 04 0000 150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</si>
  <si>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</si>
  <si>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2 02 35120 00 0000 150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</si>
  <si>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</si>
  <si>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</si>
  <si>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2 02 35137 00 0000 150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</si>
  <si>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</si>
  <si>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2 02 35137 04 0000 150</t>
  </si>
  <si>
    <t>2 02 35176 00 0000 150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</si>
  <si>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</si>
  <si>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2 02 35176 04 0000 150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</si>
  <si>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</si>
  <si>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2 02 35220 00 0000 150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</si>
  <si>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</si>
  <si>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2 02 35220 04 0000 150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</si>
  <si>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</si>
  <si>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2 02 35250 00 0000 150</t>
  </si>
  <si>
    <t>2 02 35250 04 0000 150</t>
  </si>
  <si>
    <t>Субвенции бюджетам городских округов на оплату жилищно-коммунальных услуг отдельным категориям граждан</t>
  </si>
  <si>
    <t>2 02 35260 00 0000 150</t>
  </si>
  <si>
    <t>2 02 35260 04 0000 150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</si>
  <si>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</si>
  <si>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2 02 35280 04 0000 150</t>
  </si>
  <si>
    <t>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</si>
  <si>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2 02 35380 04 0000 150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</si>
  <si>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</si>
  <si>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2 02 35462 00 0000 150</t>
  </si>
  <si>
    <t>2 02 35462 04 0000 150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</si>
  <si>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</si>
  <si>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2 02 35930 00 0000 150</t>
  </si>
  <si>
    <t>2 02 35930 04 0000 150</t>
  </si>
  <si>
    <t>Субвенции бюджетам городских округов на государственную регистрацию актов гражданского состояния</t>
  </si>
  <si>
    <t>2 02 39999 04 0000 150</t>
  </si>
  <si>
    <t>Прочие субвенции бюджетам городских округов</t>
  </si>
  <si>
    <t>2 07 04000 04 0000 150</t>
  </si>
  <si>
    <t>Прочие безвозмездные поступления в бюджеты городских округов</t>
  </si>
  <si>
    <t>2 07 04050 04 0000 150</t>
  </si>
  <si>
    <t>2 19 00000 04 0000 150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</si>
  <si>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</si>
  <si>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</si>
  <si>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</si>
  <si>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</si>
  <si>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</si>
  <si>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</si>
  <si>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</si>
  <si>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2 02 25511 00 0000 150</t>
  </si>
  <si>
    <t>Субсидии бюджетам на проведение комплексных кадастровых работ</t>
  </si>
  <si>
    <t>2 02 25511 04 0000 150</t>
  </si>
  <si>
    <t>Субсидии бюджетам городских округов на проведение комплексных кадастровых работ</t>
  </si>
  <si>
    <t>2 02 25555 00 0000 150</t>
  </si>
  <si>
    <t>Субсидии бюджетам на реализацию программ формирования современной городской среды</t>
  </si>
  <si>
    <t>2 0225555 04 0000 150</t>
  </si>
  <si>
    <t>Субсидии бюджетам городских округов на реализацию программ формирования современной городской среды</t>
  </si>
  <si>
    <t>2 02 35469 00 0000 150</t>
  </si>
  <si>
    <t>Субвенции бюджетам на проведение Всероссийской переписи населения 2020 года</t>
  </si>
  <si>
    <t>2 02 35469 04 0000 150</t>
  </si>
  <si>
    <t>Субвенции бюджетам городских округов на проведение Всероссийской переписи населения 2020 года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</si>
  <si>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</si>
  <si>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</si>
  <si>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</si>
  <si>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</si>
  <si>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</si>
  <si>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</si>
  <si>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</si>
  <si>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</si>
  <si>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</si>
  <si>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</si>
  <si>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</si>
  <si>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</si>
  <si>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</si>
  <si>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</si>
  <si>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</si>
  <si>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Начальник управления финансов и бюджетной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</si>
  <si>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</si>
  <si>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823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</si>
  <si>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</si>
  <si>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</si>
  <si>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</si>
  <si>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</si>
  <si>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</si>
  <si>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</si>
  <si>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</si>
  <si>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</si>
  <si>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</si>
  <si>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</si>
  <si>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</si>
  <si>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</si>
  <si>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Кодексом Российской Федерации об административных правонарушениях</t>
  </si>
  <si>
    <t>Платежи в целях возмещения причиненного ущерба (убытков)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</si>
  <si>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</si>
  <si>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</si>
  <si>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</si>
  <si>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</si>
  <si>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853</t>
  </si>
  <si>
    <t>141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</si>
  <si>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</si>
  <si>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тыс. рублей</t>
  </si>
  <si>
    <t>1 16 01000 01 0000 140</t>
  </si>
  <si>
    <t>1 16 01050 01 0000 140</t>
  </si>
  <si>
    <t>1 16 01053 01 0000 140</t>
  </si>
  <si>
    <t>1 16 01060 01 0000 140</t>
  </si>
  <si>
    <t>1 16 01063 01 0000 140</t>
  </si>
  <si>
    <t>1 16 01070 01 0000 140</t>
  </si>
  <si>
    <t>1 16 01073 01 0000 140</t>
  </si>
  <si>
    <t>1 16 01150 01 0000 140</t>
  </si>
  <si>
    <t>1 16 01153 01 0000 140</t>
  </si>
  <si>
    <t>1 16 01170 01 0000 140</t>
  </si>
  <si>
    <t>1 16 01173 01 0000 140</t>
  </si>
  <si>
    <t>1 16 01190 01 0000 140</t>
  </si>
  <si>
    <t>1 16 01193 01 0000 140</t>
  </si>
  <si>
    <t>1 16 01200 01 0000 140</t>
  </si>
  <si>
    <t>1 16 01203 01 0000 140</t>
  </si>
  <si>
    <t>1 16 02000 02 0000 140</t>
  </si>
  <si>
    <t>1 16 02020 02 0000 140</t>
  </si>
  <si>
    <t>1 16 10000 00 0000 140</t>
  </si>
  <si>
    <t>1 16 10123 01 0000 140</t>
  </si>
  <si>
    <t>1 16 10120 00 0000 140</t>
  </si>
  <si>
    <t>1 16 10129 01 0000 140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</si>
  <si>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</si>
  <si>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2 02 25299 00 0000 150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</si>
  <si>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</si>
  <si>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2 02 25299 04 0000 150</t>
  </si>
  <si>
    <t>Субсидии бюджетам городских округов на создание дополнительных мест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</si>
  <si>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2 02 25253 04 0000 150</t>
  </si>
  <si>
    <t>Субсидии бюджетам на создание дополнительных мест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</si>
  <si>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2 02 25253 00 0000 150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</si>
  <si>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</si>
  <si>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2 02 35135 00 0000 150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</si>
  <si>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</si>
  <si>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2 02 35135 04 0000 150</t>
  </si>
  <si>
    <t>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</si>
  <si>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2 02 35280 00 0000 150</t>
  </si>
  <si>
    <t>Субвенции бюджетам на осуществление ежемесячных выплат на детей в возрасте от трех до семи лет включительно</t>
  </si>
  <si>
    <t>2 02 35302 00 0000 150</t>
  </si>
  <si>
    <t>2 02 35302 04 0000 150</t>
  </si>
  <si>
    <t>Субвенции бюджетам городских округов на выплату ежемесячного денеежного вознаграждения за класмсное руководствопедагогическим работникам государственных и муниципальных общеобразовательных организаций</t>
  </si>
  <si>
    <t>2 02 35303 00 0000 150</t>
  </si>
  <si>
    <t>2 02 35303 04 0000 150</t>
  </si>
  <si>
    <t>Субвенции на софинансирование расходов, связанных с оказанием государственной социальной помощи на основании социального контракта отдельным категориям граждан</t>
  </si>
  <si>
    <t>2 02 35404 00 0000 150</t>
  </si>
  <si>
    <t>2 02 35404 04 0000 150</t>
  </si>
  <si>
    <t>2 02 25306 04 0000 150</t>
  </si>
  <si>
    <t xml:space="preserve">850 </t>
  </si>
  <si>
    <t>Субсидии бюджетас субъектов Российской Федерации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</si>
  <si>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 xml:space="preserve">политики администрации Алексеевского района                                                                                                                                                                            </t>
  </si>
  <si>
    <t xml:space="preserve"> М.М. Гребенкина               </t>
  </si>
  <si>
    <t>2 02 40000 00 0000 150</t>
  </si>
  <si>
    <t>Иные межбюджетные трансферты</t>
  </si>
  <si>
    <t>2 02 49999 04 0000 150</t>
  </si>
  <si>
    <t>Прочие межбюджетные трансферты, передаваемые бюджетам городских округов</t>
  </si>
  <si>
    <t>Субсидии бюджетам на обеспечение комплексного развития сельских территорий</t>
  </si>
  <si>
    <t>2 02 25576 00 0000 150</t>
  </si>
  <si>
    <t>2 02 25576 04 0000 150</t>
  </si>
  <si>
    <t>Субсидии бюджетам городских округов на обеспечение комплексного развития сельских территорий</t>
  </si>
  <si>
    <t>810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</si>
  <si>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</si>
  <si>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</si>
  <si>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</si>
  <si>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1 16 01204 01 0000 140</t>
  </si>
  <si>
    <t>Субсидии бюджетас субъектов Российской Федерации на софинансировСубсидии бюджетам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</si>
  <si>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</si>
  <si>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</si>
  <si>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</si>
  <si>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</si>
  <si>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</si>
  <si>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321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</si>
  <si>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</si>
  <si>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</si>
  <si>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2 02 25304 04 0000 1500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</si>
  <si>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</si>
  <si>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2 02 45160 00 0000 150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</si>
  <si>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</si>
  <si>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2 02 45160 04 0000 150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</si>
  <si>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</si>
  <si>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2 02 49999 00 0000 150</t>
  </si>
  <si>
    <t>Прочие межбюджетные трансферты, передаваемые бюджетам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</si>
  <si>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</si>
  <si>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2 02 25424  00 0000 150</t>
  </si>
  <si>
    <t>2 02 25424 04 0000 150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</si>
  <si>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</si>
  <si>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Межбюджетные трансферты, передаваемые бюджетам на создание виртуальных концертных залов</t>
  </si>
  <si>
    <t>2 02 45453 00 0000 150</t>
  </si>
  <si>
    <t>2 02 25453 04 0000 150</t>
  </si>
  <si>
    <t>Межбюджетные трансферты, передаваемые бюджетам городских округов на создание виртуальных концертных залов</t>
  </si>
  <si>
    <t>6</t>
  </si>
  <si>
    <t>9</t>
  </si>
  <si>
    <t>Прогноз доходов бюджета на 2021 г.</t>
  </si>
  <si>
    <t>Кассовые поступления в текущем финансовом году (по состоянию на     1 октября 2021 г.)</t>
  </si>
  <si>
    <t>Оценка исполнения 2021 г.</t>
  </si>
  <si>
    <t>на 2022 г.</t>
  </si>
  <si>
    <t xml:space="preserve">на 2023 г. </t>
  </si>
  <si>
    <t>на 2024 г.</t>
  </si>
  <si>
    <t>1 05 01000 00 0000 110</t>
  </si>
  <si>
    <t>Налог, взимаемый в связи с применением упрощенной системы налогообложения</t>
  </si>
  <si>
    <t>1 01 02080 01  0000 110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</si>
  <si>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</si>
  <si>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</si>
  <si>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</si>
  <si>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</si>
  <si>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1 16 07010  04 0000 140</t>
  </si>
  <si>
    <t>1 16 10030 03 0000 140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</si>
  <si>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внутригородского муниципального образования города федерального значения (за исключением имущества, закрепленного за муниципальными бюджетными (автономными) учреждениями, унитарными предприятиями)</t>
  </si>
  <si>
    <t>1 16 10031 03 0000 140</t>
  </si>
  <si>
    <t>Возмещение ущерба при возникновении страховых случаев, когда выгодоприобретателями выступают получатели средств бюджета внутригородского муниципального образования города федерального значения</t>
  </si>
  <si>
    <t>2 02 15002 04 0000 150</t>
  </si>
  <si>
    <t>Дотации бюджетам городских округов на поддержку мер по обеспечению сбалансированности бюджетов</t>
  </si>
  <si>
    <t>2 02 19999 04 0000 150</t>
  </si>
  <si>
    <t>Прочие дотации бюджетам городских округов</t>
  </si>
  <si>
    <t>2 02 25097 00 0000 150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</si>
  <si>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</si>
  <si>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2 02 25097 04 0000 150</t>
  </si>
  <si>
    <t>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</si>
  <si>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2 02 35134 00 0000 150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</si>
  <si>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</si>
  <si>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2 02 35134 04 0000 150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</si>
  <si>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</si>
  <si>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2 02 45424 00 0000 150</t>
  </si>
  <si>
    <t>2 02 45424 04 0000 150</t>
  </si>
  <si>
    <t>2 02 25065 00 0000 150</t>
  </si>
  <si>
    <t>Субсидии бюджетам на реализацию государственных программ субъектов Российской Федерации в области использования и охраны водных объектов</t>
  </si>
  <si>
    <t>2 02 25065 04 0000 150</t>
  </si>
  <si>
    <t>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</t>
  </si>
  <si>
    <t>2 02 25081 00 0000 150</t>
  </si>
  <si>
    <t>Субсидии бюджетам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</si>
  <si>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2 02 25081 04 0000 150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</si>
  <si>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</si>
  <si>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851</t>
  </si>
  <si>
    <t>0</t>
  </si>
  <si>
    <t>45</t>
  </si>
  <si>
    <t>Реестр  доходов бюджета Алексеевского городского округа оценка 2021 г. и прогноз на 2022-2024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</si>
</sst>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?"/>
  </numFmts>
  <fonts count="13" x14ac:knownFonts="1">
    <font>
      <sz val="10"/>
      <name val="Arial"/>
    </font>
    <font>
      <sz val="8.5"/>
      <name val="MS Sans Serif"/>
      <family val="2"/>
      <charset val="204"/>
    </font>
    <font>
      <b/>
      <sz val="8.5"/>
      <name val="Times New Roman"/>
      <family val="1"/>
      <charset val="204"/>
    </font>
    <font>
      <sz val="8"/>
      <name val="Arial"/>
      <family val="2"/>
      <charset val="204"/>
    </font>
    <font>
      <b/>
      <sz val="16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8.5"/>
      <name val="Times New Roman"/>
      <family val="1"/>
      <charset val="204"/>
    </font>
    <font>
      <sz val="8.5"/>
      <color indexed="8"/>
      <name val="Times New Roman"/>
      <family val="1"/>
      <charset val="204"/>
    </font>
    <font>
      <b/>
      <sz val="8.5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8.5"/>
      <name val="Times New Roman"/>
      <family val="1"/>
      <charset val="204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43" fontId="12" fillId="0" borderId="0" applyFont="0" applyFill="0" applyBorder="0" applyAlignment="0" applyProtection="0"/>
  </cellStyleXfs>
  <cellXfs count="97">
    <xf numFmtId="0" fontId="0" fillId="0" borderId="0" xfId="0"/>
    <xf numFmtId="0" fontId="1" fillId="2" borderId="0" xfId="0" applyFont="1" applyFill="1" applyBorder="1" applyAlignment="1" applyProtection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" fillId="2" borderId="0" xfId="0" applyFont="1" applyFill="1" applyBorder="1" applyAlignment="1" applyProtection="1"/>
    <xf numFmtId="0" fontId="1" fillId="2" borderId="0" xfId="0" applyFont="1" applyFill="1" applyBorder="1" applyAlignment="1" applyProtection="1">
      <alignment horizontal="center" vertical="center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justify" vertical="center" wrapText="1"/>
    </xf>
    <xf numFmtId="4" fontId="7" fillId="2" borderId="1" xfId="0" applyNumberFormat="1" applyFont="1" applyFill="1" applyBorder="1" applyAlignment="1" applyProtection="1">
      <alignment horizontal="center" vertical="center" wrapText="1"/>
    </xf>
    <xf numFmtId="164" fontId="7" fillId="2" borderId="1" xfId="0" applyNumberFormat="1" applyFont="1" applyFill="1" applyBorder="1" applyAlignment="1" applyProtection="1">
      <alignment horizontal="justify" vertical="center" wrapText="1"/>
    </xf>
    <xf numFmtId="49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justify" vertical="top" wrapText="1"/>
    </xf>
    <xf numFmtId="4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>
      <alignment horizontal="justify" vertical="top" wrapText="1"/>
    </xf>
    <xf numFmtId="4" fontId="8" fillId="2" borderId="1" xfId="0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 applyProtection="1">
      <alignment horizontal="justify" vertical="center" wrapText="1"/>
    </xf>
    <xf numFmtId="0" fontId="0" fillId="2" borderId="0" xfId="0" applyFill="1"/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left" vertical="center" wrapText="1"/>
      <protection locked="0"/>
    </xf>
    <xf numFmtId="4" fontId="2" fillId="2" borderId="5" xfId="0" applyNumberFormat="1" applyFont="1" applyFill="1" applyBorder="1" applyAlignment="1" applyProtection="1">
      <alignment horizontal="center" vertical="center" wrapText="1"/>
    </xf>
    <xf numFmtId="49" fontId="7" fillId="2" borderId="3" xfId="0" applyNumberFormat="1" applyFont="1" applyFill="1" applyBorder="1" applyAlignment="1" applyProtection="1">
      <alignment horizontal="center" vertical="center" wrapText="1"/>
    </xf>
    <xf numFmtId="49" fontId="7" fillId="2" borderId="3" xfId="0" applyNumberFormat="1" applyFont="1" applyFill="1" applyBorder="1" applyAlignment="1" applyProtection="1">
      <alignment horizontal="justify" vertical="center" wrapText="1"/>
    </xf>
    <xf numFmtId="4" fontId="7" fillId="2" borderId="3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left" vertical="center" wrapText="1"/>
    </xf>
    <xf numFmtId="49" fontId="2" fillId="2" borderId="5" xfId="0" applyNumberFormat="1" applyFont="1" applyFill="1" applyBorder="1" applyAlignment="1" applyProtection="1">
      <alignment horizontal="justify" vertical="center" wrapText="1"/>
    </xf>
    <xf numFmtId="49" fontId="7" fillId="2" borderId="2" xfId="0" applyNumberFormat="1" applyFont="1" applyFill="1" applyBorder="1" applyAlignment="1" applyProtection="1">
      <alignment horizontal="justify" vertical="center" wrapText="1"/>
    </xf>
    <xf numFmtId="0" fontId="7" fillId="2" borderId="2" xfId="0" applyFont="1" applyFill="1" applyBorder="1" applyAlignment="1">
      <alignment horizontal="justify" vertical="top" wrapText="1"/>
    </xf>
    <xf numFmtId="0" fontId="7" fillId="2" borderId="3" xfId="0" applyFont="1" applyFill="1" applyBorder="1" applyAlignment="1">
      <alignment horizontal="justify" vertical="top" wrapText="1"/>
    </xf>
    <xf numFmtId="0" fontId="2" fillId="2" borderId="5" xfId="0" applyFont="1" applyFill="1" applyBorder="1" applyAlignment="1">
      <alignment horizontal="justify" vertical="top" wrapText="1"/>
    </xf>
    <xf numFmtId="164" fontId="7" fillId="2" borderId="3" xfId="0" applyNumberFormat="1" applyFont="1" applyFill="1" applyBorder="1" applyAlignment="1" applyProtection="1">
      <alignment horizontal="justify" vertical="center" wrapText="1"/>
    </xf>
    <xf numFmtId="4" fontId="9" fillId="2" borderId="5" xfId="0" applyNumberFormat="1" applyFont="1" applyFill="1" applyBorder="1" applyAlignment="1">
      <alignment horizontal="center" vertical="center"/>
    </xf>
    <xf numFmtId="4" fontId="8" fillId="2" borderId="3" xfId="0" applyNumberFormat="1" applyFont="1" applyFill="1" applyBorder="1" applyAlignment="1">
      <alignment horizontal="center" vertical="center"/>
    </xf>
    <xf numFmtId="4" fontId="8" fillId="2" borderId="2" xfId="0" applyNumberFormat="1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 applyProtection="1">
      <alignment horizontal="center" vertical="center" wrapText="1"/>
    </xf>
    <xf numFmtId="49" fontId="7" fillId="2" borderId="11" xfId="0" applyNumberFormat="1" applyFont="1" applyFill="1" applyBorder="1" applyAlignment="1" applyProtection="1">
      <alignment horizontal="center" vertical="center" wrapText="1"/>
    </xf>
    <xf numFmtId="49" fontId="7" fillId="2" borderId="12" xfId="0" applyNumberFormat="1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>
      <alignment horizontal="center" vertical="top" wrapText="1"/>
    </xf>
    <xf numFmtId="0" fontId="8" fillId="2" borderId="11" xfId="1" applyFont="1" applyFill="1" applyBorder="1" applyAlignment="1">
      <alignment horizontal="center" vertical="center" wrapText="1"/>
    </xf>
    <xf numFmtId="0" fontId="7" fillId="2" borderId="0" xfId="0" applyFont="1" applyFill="1"/>
    <xf numFmtId="0" fontId="7" fillId="2" borderId="0" xfId="0" applyFont="1" applyFill="1" applyAlignment="1">
      <alignment horizontal="center" vertical="center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wrapText="1"/>
    </xf>
    <xf numFmtId="4" fontId="9" fillId="2" borderId="13" xfId="0" applyNumberFormat="1" applyFont="1" applyFill="1" applyBorder="1" applyAlignment="1">
      <alignment horizontal="center" vertical="center"/>
    </xf>
    <xf numFmtId="0" fontId="6" fillId="2" borderId="0" xfId="0" applyFont="1" applyFill="1"/>
    <xf numFmtId="4" fontId="0" fillId="2" borderId="0" xfId="0" applyNumberFormat="1" applyFill="1"/>
    <xf numFmtId="0" fontId="7" fillId="2" borderId="0" xfId="0" applyFont="1" applyFill="1" applyAlignment="1">
      <alignment horizontal="right"/>
    </xf>
    <xf numFmtId="0" fontId="4" fillId="2" borderId="0" xfId="0" applyFont="1" applyFill="1" applyBorder="1" applyAlignment="1" applyProtection="1">
      <alignment horizontal="center" vertical="center" wrapText="1"/>
    </xf>
    <xf numFmtId="49" fontId="2" fillId="2" borderId="14" xfId="0" applyNumberFormat="1" applyFont="1" applyFill="1" applyBorder="1" applyAlignment="1" applyProtection="1">
      <alignment horizontal="center" vertical="center" wrapText="1"/>
    </xf>
    <xf numFmtId="49" fontId="2" fillId="2" borderId="15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2" fillId="2" borderId="17" xfId="0" applyNumberFormat="1" applyFont="1" applyFill="1" applyBorder="1" applyAlignment="1" applyProtection="1">
      <alignment horizontal="center" vertical="center" wrapText="1"/>
    </xf>
    <xf numFmtId="49" fontId="2" fillId="2" borderId="18" xfId="0" applyNumberFormat="1" applyFont="1" applyFill="1" applyBorder="1" applyAlignment="1" applyProtection="1">
      <alignment horizontal="center" vertical="center" wrapText="1"/>
    </xf>
    <xf numFmtId="4" fontId="11" fillId="2" borderId="1" xfId="0" applyNumberFormat="1" applyFont="1" applyFill="1" applyBorder="1" applyAlignment="1" applyProtection="1">
      <alignment horizontal="center" vertical="center" wrapText="1"/>
    </xf>
    <xf numFmtId="4" fontId="2" fillId="2" borderId="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justify" vertical="center" wrapText="1"/>
    </xf>
    <xf numFmtId="49" fontId="2" fillId="2" borderId="19" xfId="0" applyNumberFormat="1" applyFont="1" applyFill="1" applyBorder="1" applyAlignment="1" applyProtection="1">
      <alignment horizontal="center" vertical="center" wrapText="1"/>
    </xf>
    <xf numFmtId="49" fontId="2" fillId="2" borderId="14" xfId="0" applyNumberFormat="1" applyFont="1" applyFill="1" applyBorder="1" applyAlignment="1" applyProtection="1">
      <alignment horizontal="justify" vertical="center" wrapText="1"/>
    </xf>
    <xf numFmtId="4" fontId="2" fillId="2" borderId="15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" fontId="0" fillId="2" borderId="0" xfId="0" applyNumberFormat="1" applyFill="1" applyAlignment="1">
      <alignment horizontal="center" vertical="center"/>
    </xf>
    <xf numFmtId="49" fontId="2" fillId="2" borderId="1" xfId="0" applyNumberFormat="1" applyFont="1" applyFill="1" applyBorder="1" applyAlignment="1" applyProtection="1">
      <alignment horizontal="justify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49" fontId="2" fillId="2" borderId="20" xfId="0" applyNumberFormat="1" applyFont="1" applyFill="1" applyBorder="1" applyAlignment="1" applyProtection="1">
      <alignment horizontal="center" vertical="center" wrapText="1"/>
    </xf>
    <xf numFmtId="49" fontId="7" fillId="2" borderId="2" xfId="0" applyNumberFormat="1" applyFont="1" applyFill="1" applyBorder="1" applyAlignment="1" applyProtection="1">
      <alignment horizontal="left" vertical="center" wrapText="1"/>
    </xf>
    <xf numFmtId="0" fontId="7" fillId="2" borderId="0" xfId="0" applyFont="1" applyFill="1" applyAlignment="1">
      <alignment horizontal="right"/>
    </xf>
    <xf numFmtId="0" fontId="4" fillId="2" borderId="0" xfId="0" applyFont="1" applyFill="1" applyBorder="1" applyAlignment="1" applyProtection="1">
      <alignment horizontal="center" vertical="center" wrapText="1"/>
    </xf>
    <xf numFmtId="49" fontId="10" fillId="2" borderId="0" xfId="0" applyNumberFormat="1" applyFont="1" applyFill="1" applyBorder="1" applyAlignment="1" applyProtection="1">
      <alignment horizontal="center" vertical="center" wrapText="1"/>
    </xf>
    <xf numFmtId="4" fontId="2" fillId="2" borderId="14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" fontId="2" fillId="2" borderId="0" xfId="0" applyNumberFormat="1" applyFont="1" applyFill="1" applyBorder="1" applyAlignment="1" applyProtection="1">
      <alignment horizontal="center" vertical="center" wrapText="1"/>
    </xf>
    <xf numFmtId="4" fontId="7" fillId="2" borderId="0" xfId="0" applyNumberFormat="1" applyFont="1" applyFill="1" applyBorder="1" applyAlignment="1" applyProtection="1">
      <alignment horizontal="center" vertical="center" wrapText="1"/>
    </xf>
    <xf numFmtId="4" fontId="11" fillId="2" borderId="0" xfId="0" applyNumberFormat="1" applyFont="1" applyFill="1" applyBorder="1" applyAlignment="1" applyProtection="1">
      <alignment horizontal="center" vertical="center" wrapText="1"/>
    </xf>
    <xf numFmtId="4" fontId="9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 applyProtection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/>
    </xf>
    <xf numFmtId="43" fontId="7" fillId="2" borderId="1" xfId="2" applyFont="1" applyFill="1" applyBorder="1" applyAlignment="1" applyProtection="1">
      <alignment horizontal="center" vertical="center" wrapText="1"/>
    </xf>
    <xf numFmtId="0" fontId="0" fillId="3" borderId="0" xfId="0" applyFill="1"/>
    <xf numFmtId="0" fontId="6" fillId="3" borderId="0" xfId="0" applyFont="1" applyFill="1"/>
    <xf numFmtId="4" fontId="7" fillId="3" borderId="1" xfId="0" applyNumberFormat="1" applyFont="1" applyFill="1" applyBorder="1" applyAlignment="1" applyProtection="1">
      <alignment horizontal="center" vertical="center" wrapText="1"/>
    </xf>
    <xf numFmtId="0" fontId="7" fillId="3" borderId="0" xfId="0" applyFont="1" applyFill="1"/>
    <xf numFmtId="4" fontId="6" fillId="2" borderId="0" xfId="0" applyNumberFormat="1" applyFont="1" applyFill="1"/>
    <xf numFmtId="0" fontId="7" fillId="2" borderId="0" xfId="0" applyFont="1" applyFill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4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wrapText="1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6" xfId="0" applyNumberFormat="1" applyFont="1" applyFill="1" applyBorder="1" applyAlignment="1" applyProtection="1">
      <alignment horizontal="center" vertical="center" wrapText="1"/>
    </xf>
    <xf numFmtId="49" fontId="10" fillId="2" borderId="0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3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P261"/>
  <sheetViews>
    <sheetView showGridLines="0" tabSelected="1" zoomScaleNormal="100" workbookViewId="0">
      <pane xSplit="2" ySplit="7" topLeftCell="C235" activePane="bottomRight" state="frozen"/>
      <selection pane="topRight" activeCell="C1" sqref="C1"/>
      <selection pane="bottomLeft" activeCell="A8" sqref="A8"/>
      <selection pane="bottomRight" activeCell="A127" sqref="A127:I252"/>
    </sheetView>
  </sheetViews>
  <sheetFormatPr defaultRowHeight="12.75" x14ac:dyDescent="0.2"/>
  <cols>
    <col min="1" max="1" width="21.5703125" style="16" customWidth="1"/>
    <col min="2" max="2" width="6.7109375" style="16" customWidth="1"/>
    <col min="3" max="3" width="51" style="16" customWidth="1"/>
    <col min="4" max="4" width="15.140625" style="16" customWidth="1"/>
    <col min="5" max="6" width="15.28515625" style="16" customWidth="1"/>
    <col min="7" max="10" width="13.140625" style="2" customWidth="1"/>
    <col min="11" max="11" width="0" style="81" hidden="1" customWidth="1"/>
    <col min="12" max="12" width="0" style="16" hidden="1" customWidth="1"/>
    <col min="13" max="13" width="10.85546875" style="16" hidden="1" customWidth="1"/>
    <col min="14" max="15" width="8.7109375" style="16" hidden="1" customWidth="1"/>
    <col min="16" max="19" width="0" style="16" hidden="1" customWidth="1"/>
    <col min="20" max="16384" width="9.140625" style="16"/>
  </cols>
  <sheetData>
    <row r="1" spans="1:15" x14ac:dyDescent="0.2">
      <c r="A1" s="42"/>
      <c r="B1" s="42"/>
      <c r="C1" s="42"/>
      <c r="D1" s="42"/>
      <c r="E1" s="42"/>
      <c r="F1" s="43"/>
      <c r="G1" s="1"/>
      <c r="H1" s="1"/>
      <c r="I1" s="1"/>
      <c r="J1" s="1"/>
    </row>
    <row r="2" spans="1:15" ht="20.25" customHeight="1" x14ac:dyDescent="0.2">
      <c r="A2" s="89" t="s">
        <v>467</v>
      </c>
      <c r="B2" s="89"/>
      <c r="C2" s="89"/>
      <c r="D2" s="89"/>
      <c r="E2" s="89"/>
      <c r="F2" s="89"/>
      <c r="G2" s="89"/>
      <c r="H2" s="89"/>
      <c r="I2" s="48"/>
      <c r="J2" s="68"/>
    </row>
    <row r="3" spans="1:15" x14ac:dyDescent="0.2">
      <c r="A3" s="90"/>
      <c r="B3" s="90"/>
      <c r="C3" s="90"/>
      <c r="D3" s="90"/>
      <c r="E3" s="90"/>
      <c r="F3" s="43"/>
      <c r="H3" s="96" t="s">
        <v>334</v>
      </c>
      <c r="I3" s="96"/>
      <c r="J3" s="69"/>
    </row>
    <row r="4" spans="1:15" ht="13.5" thickBot="1" x14ac:dyDescent="0.25">
      <c r="A4" s="3"/>
      <c r="B4" s="3"/>
      <c r="C4" s="3"/>
      <c r="D4" s="3"/>
      <c r="E4" s="3"/>
      <c r="F4" s="3"/>
      <c r="G4" s="4"/>
    </row>
    <row r="5" spans="1:15" ht="12.75" customHeight="1" x14ac:dyDescent="0.2">
      <c r="A5" s="91" t="s">
        <v>82</v>
      </c>
      <c r="B5" s="93" t="s">
        <v>83</v>
      </c>
      <c r="C5" s="93" t="s">
        <v>84</v>
      </c>
      <c r="D5" s="93" t="s">
        <v>424</v>
      </c>
      <c r="E5" s="93" t="s">
        <v>425</v>
      </c>
      <c r="F5" s="93" t="s">
        <v>426</v>
      </c>
      <c r="G5" s="93" t="s">
        <v>113</v>
      </c>
      <c r="H5" s="93"/>
      <c r="I5" s="95"/>
      <c r="J5" s="72"/>
    </row>
    <row r="6" spans="1:15" ht="60" customHeight="1" thickBot="1" x14ac:dyDescent="0.25">
      <c r="A6" s="92"/>
      <c r="B6" s="94"/>
      <c r="C6" s="94"/>
      <c r="D6" s="94"/>
      <c r="E6" s="94"/>
      <c r="F6" s="94"/>
      <c r="G6" s="61" t="s">
        <v>427</v>
      </c>
      <c r="H6" s="61" t="s">
        <v>428</v>
      </c>
      <c r="I6" s="52" t="s">
        <v>429</v>
      </c>
      <c r="J6" s="72"/>
    </row>
    <row r="7" spans="1:15" ht="13.5" thickBot="1" x14ac:dyDescent="0.25">
      <c r="A7" s="65" t="s">
        <v>47</v>
      </c>
      <c r="B7" s="50" t="s">
        <v>48</v>
      </c>
      <c r="C7" s="50" t="s">
        <v>49</v>
      </c>
      <c r="D7" s="50" t="s">
        <v>50</v>
      </c>
      <c r="E7" s="50" t="s">
        <v>51</v>
      </c>
      <c r="F7" s="50" t="s">
        <v>422</v>
      </c>
      <c r="G7" s="50" t="s">
        <v>52</v>
      </c>
      <c r="H7" s="50" t="s">
        <v>53</v>
      </c>
      <c r="I7" s="53" t="s">
        <v>423</v>
      </c>
      <c r="J7" s="72"/>
    </row>
    <row r="8" spans="1:15" s="45" customFormat="1" ht="13.5" thickBot="1" x14ac:dyDescent="0.25">
      <c r="A8" s="17" t="s">
        <v>18</v>
      </c>
      <c r="B8" s="18" t="s">
        <v>86</v>
      </c>
      <c r="C8" s="19" t="s">
        <v>295</v>
      </c>
      <c r="D8" s="20">
        <f t="shared" ref="D8:I8" si="0">D9+D16+D26+D34++D42+D47+D61+D68+D76+D86+D127</f>
        <v>840657</v>
      </c>
      <c r="E8" s="20">
        <f t="shared" si="0"/>
        <v>562555.5</v>
      </c>
      <c r="F8" s="20">
        <f t="shared" si="0"/>
        <v>834920</v>
      </c>
      <c r="G8" s="20">
        <f t="shared" si="0"/>
        <v>893758</v>
      </c>
      <c r="H8" s="20">
        <f t="shared" si="0"/>
        <v>949494</v>
      </c>
      <c r="I8" s="20">
        <f t="shared" si="0"/>
        <v>1007684</v>
      </c>
      <c r="J8" s="73"/>
      <c r="K8" s="82"/>
    </row>
    <row r="9" spans="1:15" s="45" customFormat="1" ht="13.5" thickBot="1" x14ac:dyDescent="0.25">
      <c r="A9" s="17" t="s">
        <v>19</v>
      </c>
      <c r="B9" s="18" t="s">
        <v>87</v>
      </c>
      <c r="C9" s="24" t="s">
        <v>296</v>
      </c>
      <c r="D9" s="20">
        <f t="shared" ref="D9:I9" si="1">D10</f>
        <v>611775</v>
      </c>
      <c r="E9" s="20">
        <f t="shared" si="1"/>
        <v>420673.7</v>
      </c>
      <c r="F9" s="20">
        <f t="shared" si="1"/>
        <v>615000</v>
      </c>
      <c r="G9" s="20">
        <f t="shared" si="1"/>
        <v>658050</v>
      </c>
      <c r="H9" s="20">
        <f t="shared" si="1"/>
        <v>706746</v>
      </c>
      <c r="I9" s="20">
        <f t="shared" si="1"/>
        <v>759045</v>
      </c>
      <c r="J9" s="73"/>
      <c r="K9" s="83"/>
      <c r="L9" s="7"/>
    </row>
    <row r="10" spans="1:15" x14ac:dyDescent="0.2">
      <c r="A10" s="35" t="s">
        <v>20</v>
      </c>
      <c r="B10" s="21" t="s">
        <v>87</v>
      </c>
      <c r="C10" s="22" t="s">
        <v>88</v>
      </c>
      <c r="D10" s="23">
        <f>D11+D12+D13+D14+D15</f>
        <v>611775</v>
      </c>
      <c r="E10" s="23">
        <f t="shared" ref="E10:I10" si="2">E11+E12+E13+E14+E15</f>
        <v>420673.7</v>
      </c>
      <c r="F10" s="23">
        <f t="shared" si="2"/>
        <v>615000</v>
      </c>
      <c r="G10" s="23">
        <f t="shared" si="2"/>
        <v>658050</v>
      </c>
      <c r="H10" s="23">
        <f t="shared" si="2"/>
        <v>706746</v>
      </c>
      <c r="I10" s="23">
        <f t="shared" si="2"/>
        <v>759045</v>
      </c>
      <c r="J10" s="74"/>
      <c r="K10" s="83"/>
      <c r="L10" s="7">
        <v>615000</v>
      </c>
      <c r="M10" s="7">
        <v>658050</v>
      </c>
      <c r="N10" s="7">
        <v>706746</v>
      </c>
      <c r="O10" s="7">
        <v>759045</v>
      </c>
    </row>
    <row r="11" spans="1:15" ht="56.25" x14ac:dyDescent="0.2">
      <c r="A11" s="36" t="s">
        <v>21</v>
      </c>
      <c r="B11" s="5" t="s">
        <v>87</v>
      </c>
      <c r="C11" s="6" t="s">
        <v>89</v>
      </c>
      <c r="D11" s="7">
        <v>591865</v>
      </c>
      <c r="E11" s="7">
        <v>410451</v>
      </c>
      <c r="F11" s="7">
        <v>600055</v>
      </c>
      <c r="G11" s="7">
        <v>642059</v>
      </c>
      <c r="H11" s="7">
        <v>689571</v>
      </c>
      <c r="I11" s="7">
        <v>740599</v>
      </c>
      <c r="J11" s="74"/>
      <c r="K11" s="83">
        <f>E11/E10*100</f>
        <v>97.569921770721578</v>
      </c>
      <c r="L11" s="7">
        <f>K11*L10/100</f>
        <v>600055.01888993767</v>
      </c>
      <c r="M11" s="7">
        <f>M10*K11/100</f>
        <v>642058.87021223339</v>
      </c>
      <c r="N11" s="7">
        <f>N10*K11/100</f>
        <v>689571.51931770402</v>
      </c>
      <c r="O11" s="7">
        <f>O10*K11/100</f>
        <v>740599.61270457355</v>
      </c>
    </row>
    <row r="12" spans="1:15" ht="78.75" x14ac:dyDescent="0.2">
      <c r="A12" s="36" t="s">
        <v>22</v>
      </c>
      <c r="B12" s="5" t="s">
        <v>87</v>
      </c>
      <c r="C12" s="8" t="s">
        <v>90</v>
      </c>
      <c r="D12" s="7">
        <v>1200</v>
      </c>
      <c r="E12" s="7">
        <v>738.2</v>
      </c>
      <c r="F12" s="7">
        <v>1079</v>
      </c>
      <c r="G12" s="7">
        <v>1155</v>
      </c>
      <c r="H12" s="7">
        <v>1240</v>
      </c>
      <c r="I12" s="7">
        <v>1332</v>
      </c>
      <c r="J12" s="74"/>
      <c r="K12" s="83">
        <f>E12/E10*100</f>
        <v>0.17548042580270648</v>
      </c>
      <c r="L12" s="7">
        <f>K12*L10/100</f>
        <v>1079.2046186866448</v>
      </c>
      <c r="M12" s="7">
        <f>K12*M10/100</f>
        <v>1154.7489419947101</v>
      </c>
      <c r="N12" s="7">
        <f>K12*N10/100</f>
        <v>1240.2008901435959</v>
      </c>
      <c r="O12" s="7">
        <f>K12*O10/100</f>
        <v>1331.9753980341534</v>
      </c>
    </row>
    <row r="13" spans="1:15" ht="33.75" x14ac:dyDescent="0.2">
      <c r="A13" s="36" t="s">
        <v>23</v>
      </c>
      <c r="B13" s="5" t="s">
        <v>87</v>
      </c>
      <c r="C13" s="6" t="s">
        <v>91</v>
      </c>
      <c r="D13" s="7">
        <v>12600</v>
      </c>
      <c r="E13" s="7">
        <v>3288.7</v>
      </c>
      <c r="F13" s="7">
        <v>4808</v>
      </c>
      <c r="G13" s="7">
        <v>5144</v>
      </c>
      <c r="H13" s="7">
        <v>5525</v>
      </c>
      <c r="I13" s="7">
        <v>5934</v>
      </c>
      <c r="J13" s="74"/>
      <c r="K13" s="83">
        <f>E13/E10*100</f>
        <v>0.78176981351579611</v>
      </c>
      <c r="L13" s="7">
        <f>K13*L10/100</f>
        <v>4807.8843531221464</v>
      </c>
      <c r="M13" s="7">
        <f>K13*M10/100</f>
        <v>5144.4362578406963</v>
      </c>
      <c r="N13" s="7">
        <f>K13*N10/100</f>
        <v>5525.1268862303486</v>
      </c>
      <c r="O13" s="7">
        <f>O10*K13/100</f>
        <v>5933.9846810009749</v>
      </c>
    </row>
    <row r="14" spans="1:15" ht="56.25" x14ac:dyDescent="0.2">
      <c r="A14" s="36" t="s">
        <v>24</v>
      </c>
      <c r="B14" s="5" t="s">
        <v>87</v>
      </c>
      <c r="C14" s="8" t="s">
        <v>92</v>
      </c>
      <c r="D14" s="7">
        <v>610</v>
      </c>
      <c r="E14" s="7">
        <v>323</v>
      </c>
      <c r="F14" s="7">
        <v>472</v>
      </c>
      <c r="G14" s="7">
        <v>505</v>
      </c>
      <c r="H14" s="7">
        <v>543</v>
      </c>
      <c r="I14" s="7">
        <v>583</v>
      </c>
      <c r="J14" s="74"/>
      <c r="K14" s="83">
        <f>E14/E10*100</f>
        <v>7.6781600561195054E-2</v>
      </c>
      <c r="L14" s="7">
        <f>K14*L10/100</f>
        <v>472.20684345134958</v>
      </c>
      <c r="M14" s="7">
        <f>K14*M10/100</f>
        <v>505.26132249294403</v>
      </c>
      <c r="N14" s="7">
        <f>K14*N10/100</f>
        <v>542.65089070222359</v>
      </c>
      <c r="O14" s="7">
        <f>K14*O10/100</f>
        <v>582.80689997972297</v>
      </c>
    </row>
    <row r="15" spans="1:15" ht="68.25" thickBot="1" x14ac:dyDescent="0.25">
      <c r="A15" s="36" t="s">
        <v>432</v>
      </c>
      <c r="B15" s="5" t="s">
        <v>87</v>
      </c>
      <c r="C15" s="8" t="s">
        <v>433</v>
      </c>
      <c r="D15" s="7">
        <v>5500</v>
      </c>
      <c r="E15" s="7">
        <v>5872.8</v>
      </c>
      <c r="F15" s="7">
        <v>8586</v>
      </c>
      <c r="G15" s="7">
        <v>9187</v>
      </c>
      <c r="H15" s="7">
        <v>9867</v>
      </c>
      <c r="I15" s="7">
        <v>10597</v>
      </c>
      <c r="J15" s="74"/>
      <c r="K15" s="83">
        <f>E15/E10*100</f>
        <v>1.3960463893987192</v>
      </c>
      <c r="L15" s="7">
        <f>K15*L10/100</f>
        <v>8585.6852948021224</v>
      </c>
      <c r="M15" s="7">
        <f>K15*M10/100</f>
        <v>9186.6832654382724</v>
      </c>
      <c r="N15" s="7">
        <f>K15*N10/100</f>
        <v>9866.5020152198722</v>
      </c>
      <c r="O15" s="7">
        <f>K15*O10/100</f>
        <v>10596.620316411509</v>
      </c>
    </row>
    <row r="16" spans="1:15" s="45" customFormat="1" ht="21.75" thickBot="1" x14ac:dyDescent="0.25">
      <c r="A16" s="17" t="s">
        <v>25</v>
      </c>
      <c r="B16" s="18" t="s">
        <v>94</v>
      </c>
      <c r="C16" s="25" t="s">
        <v>297</v>
      </c>
      <c r="D16" s="20">
        <f>D17</f>
        <v>31304</v>
      </c>
      <c r="E16" s="20">
        <f>E17</f>
        <v>23286.400000000001</v>
      </c>
      <c r="F16" s="20">
        <f>F17</f>
        <v>31403</v>
      </c>
      <c r="G16" s="20">
        <f t="shared" ref="G16:I16" si="3">G17</f>
        <v>32671</v>
      </c>
      <c r="H16" s="20">
        <f t="shared" si="3"/>
        <v>32961</v>
      </c>
      <c r="I16" s="20">
        <f t="shared" si="3"/>
        <v>32394</v>
      </c>
      <c r="J16" s="73"/>
      <c r="K16" s="83"/>
      <c r="L16" s="7"/>
      <c r="M16" s="7"/>
      <c r="N16" s="7"/>
      <c r="O16" s="7"/>
    </row>
    <row r="17" spans="1:16" ht="22.5" x14ac:dyDescent="0.2">
      <c r="A17" s="35" t="s">
        <v>26</v>
      </c>
      <c r="B17" s="21" t="s">
        <v>94</v>
      </c>
      <c r="C17" s="22" t="s">
        <v>93</v>
      </c>
      <c r="D17" s="23">
        <f t="shared" ref="D17:I17" si="4">D18+D20+D22+D24</f>
        <v>31304</v>
      </c>
      <c r="E17" s="23">
        <f t="shared" si="4"/>
        <v>23286.400000000001</v>
      </c>
      <c r="F17" s="23">
        <f t="shared" si="4"/>
        <v>31403</v>
      </c>
      <c r="G17" s="23">
        <f t="shared" si="4"/>
        <v>32671</v>
      </c>
      <c r="H17" s="23">
        <f t="shared" si="4"/>
        <v>32961</v>
      </c>
      <c r="I17" s="23">
        <f t="shared" si="4"/>
        <v>32394</v>
      </c>
      <c r="J17" s="74"/>
    </row>
    <row r="18" spans="1:16" ht="45" x14ac:dyDescent="0.2">
      <c r="A18" s="36" t="s">
        <v>27</v>
      </c>
      <c r="B18" s="5" t="s">
        <v>86</v>
      </c>
      <c r="C18" s="6" t="s">
        <v>95</v>
      </c>
      <c r="D18" s="7">
        <f>D19</f>
        <v>15090</v>
      </c>
      <c r="E18" s="7">
        <f>E19</f>
        <v>10562.1</v>
      </c>
      <c r="F18" s="7">
        <f>F19</f>
        <v>14244</v>
      </c>
      <c r="G18" s="7">
        <f t="shared" ref="G18:I18" si="5">G19</f>
        <v>14819</v>
      </c>
      <c r="H18" s="7">
        <f t="shared" si="5"/>
        <v>14950</v>
      </c>
      <c r="I18" s="7">
        <f t="shared" si="5"/>
        <v>14693</v>
      </c>
      <c r="J18" s="74"/>
      <c r="K18" s="83"/>
      <c r="L18" s="7">
        <v>31403</v>
      </c>
      <c r="M18" s="7">
        <v>32671</v>
      </c>
      <c r="N18" s="7">
        <v>32961</v>
      </c>
      <c r="O18" s="7">
        <v>32394</v>
      </c>
      <c r="P18" s="7"/>
    </row>
    <row r="19" spans="1:16" ht="67.5" x14ac:dyDescent="0.2">
      <c r="A19" s="36" t="s">
        <v>127</v>
      </c>
      <c r="B19" s="5" t="s">
        <v>94</v>
      </c>
      <c r="C19" s="6" t="s">
        <v>128</v>
      </c>
      <c r="D19" s="7">
        <v>15090</v>
      </c>
      <c r="E19" s="7">
        <v>10562.1</v>
      </c>
      <c r="F19" s="7">
        <v>14244</v>
      </c>
      <c r="G19" s="7">
        <v>14819</v>
      </c>
      <c r="H19" s="7">
        <v>14950</v>
      </c>
      <c r="I19" s="7">
        <v>14693</v>
      </c>
      <c r="K19" s="83">
        <f>E19/E17*100</f>
        <v>45.35737597911227</v>
      </c>
      <c r="L19" s="7">
        <f>K19*L18/100</f>
        <v>14243.576778720626</v>
      </c>
      <c r="M19" s="7">
        <f>K19*M18/100</f>
        <v>14818.70830613577</v>
      </c>
      <c r="N19" s="7">
        <f>K19*N18/100</f>
        <v>14950.244696475194</v>
      </c>
      <c r="O19" s="7">
        <f>K19*O18/100</f>
        <v>14693.068374673629</v>
      </c>
      <c r="P19" s="7"/>
    </row>
    <row r="20" spans="1:16" ht="56.25" x14ac:dyDescent="0.2">
      <c r="A20" s="36" t="s">
        <v>28</v>
      </c>
      <c r="B20" s="5" t="s">
        <v>86</v>
      </c>
      <c r="C20" s="8" t="s">
        <v>96</v>
      </c>
      <c r="D20" s="7">
        <f>D21</f>
        <v>86</v>
      </c>
      <c r="E20" s="7">
        <f>E21</f>
        <v>75.5</v>
      </c>
      <c r="F20" s="7">
        <f>F21</f>
        <v>102</v>
      </c>
      <c r="G20" s="7">
        <f t="shared" ref="G20:I20" si="6">G21</f>
        <v>106</v>
      </c>
      <c r="H20" s="7">
        <f t="shared" si="6"/>
        <v>107</v>
      </c>
      <c r="I20" s="7">
        <f t="shared" si="6"/>
        <v>105</v>
      </c>
      <c r="K20" s="83"/>
      <c r="L20" s="7"/>
      <c r="M20" s="7"/>
      <c r="N20" s="7"/>
      <c r="O20" s="7"/>
      <c r="P20" s="7"/>
    </row>
    <row r="21" spans="1:16" ht="78.75" x14ac:dyDescent="0.2">
      <c r="A21" s="36" t="s">
        <v>129</v>
      </c>
      <c r="B21" s="5" t="s">
        <v>94</v>
      </c>
      <c r="C21" s="8" t="s">
        <v>130</v>
      </c>
      <c r="D21" s="7">
        <v>86</v>
      </c>
      <c r="E21" s="7">
        <v>75.5</v>
      </c>
      <c r="F21" s="7">
        <v>102</v>
      </c>
      <c r="G21" s="7">
        <v>106</v>
      </c>
      <c r="H21" s="7">
        <v>107</v>
      </c>
      <c r="I21" s="7">
        <v>105</v>
      </c>
      <c r="K21" s="83">
        <f>E21/E17*100</f>
        <v>0.32422358114607669</v>
      </c>
      <c r="L21" s="7">
        <f>K21*L18/100</f>
        <v>101.81593118730247</v>
      </c>
      <c r="M21" s="80">
        <f>K21*M18/100</f>
        <v>105.92708619623473</v>
      </c>
      <c r="N21" s="7">
        <f>K21*N18/100</f>
        <v>106.86733458155834</v>
      </c>
      <c r="O21" s="7">
        <f>K21*O18/100</f>
        <v>105.02898687646008</v>
      </c>
      <c r="P21" s="7"/>
    </row>
    <row r="22" spans="1:16" ht="45" x14ac:dyDescent="0.2">
      <c r="A22" s="36" t="s">
        <v>29</v>
      </c>
      <c r="B22" s="5" t="s">
        <v>86</v>
      </c>
      <c r="C22" s="6" t="s">
        <v>97</v>
      </c>
      <c r="D22" s="7">
        <f>D23</f>
        <v>18128</v>
      </c>
      <c r="E22" s="7">
        <f>E23</f>
        <v>14513.4</v>
      </c>
      <c r="F22" s="7">
        <f>F23</f>
        <v>19572</v>
      </c>
      <c r="G22" s="7">
        <f t="shared" ref="G22:I22" si="7">G23</f>
        <v>20362</v>
      </c>
      <c r="H22" s="7">
        <f t="shared" si="7"/>
        <v>20543</v>
      </c>
      <c r="I22" s="7">
        <f t="shared" si="7"/>
        <v>20190</v>
      </c>
      <c r="K22" s="83"/>
      <c r="L22" s="7"/>
      <c r="M22" s="7"/>
      <c r="N22" s="7"/>
      <c r="O22" s="7"/>
      <c r="P22" s="7"/>
    </row>
    <row r="23" spans="1:16" ht="67.5" x14ac:dyDescent="0.2">
      <c r="A23" s="36" t="s">
        <v>132</v>
      </c>
      <c r="B23" s="5" t="s">
        <v>94</v>
      </c>
      <c r="C23" s="6" t="s">
        <v>131</v>
      </c>
      <c r="D23" s="7">
        <v>18128</v>
      </c>
      <c r="E23" s="7">
        <v>14513.4</v>
      </c>
      <c r="F23" s="7">
        <v>19572</v>
      </c>
      <c r="G23" s="7">
        <v>20362</v>
      </c>
      <c r="H23" s="7">
        <v>20543</v>
      </c>
      <c r="I23" s="7">
        <v>20190</v>
      </c>
      <c r="K23" s="83">
        <f>E23/E17*100</f>
        <v>62.325649306032702</v>
      </c>
      <c r="L23" s="7">
        <f>K23*L18/100</f>
        <v>19572.123651573449</v>
      </c>
      <c r="M23" s="7">
        <f>M18*K23/100</f>
        <v>20362.412884773945</v>
      </c>
      <c r="N23" s="7">
        <f>K23*N18/100</f>
        <v>20543.157267761439</v>
      </c>
      <c r="O23" s="7">
        <f>K23*O18/100</f>
        <v>20189.770836196236</v>
      </c>
      <c r="P23" s="7"/>
    </row>
    <row r="24" spans="1:16" ht="45" x14ac:dyDescent="0.2">
      <c r="A24" s="36" t="s">
        <v>30</v>
      </c>
      <c r="B24" s="5" t="s">
        <v>86</v>
      </c>
      <c r="C24" s="6" t="s">
        <v>98</v>
      </c>
      <c r="D24" s="7">
        <f>D25</f>
        <v>-2000</v>
      </c>
      <c r="E24" s="7">
        <f>E25</f>
        <v>-1864.6</v>
      </c>
      <c r="F24" s="7">
        <f>F25</f>
        <v>-2515</v>
      </c>
      <c r="G24" s="7">
        <f t="shared" ref="G24:I24" si="8">G25</f>
        <v>-2616</v>
      </c>
      <c r="H24" s="7">
        <f t="shared" si="8"/>
        <v>-2639</v>
      </c>
      <c r="I24" s="7">
        <f t="shared" si="8"/>
        <v>-2594</v>
      </c>
      <c r="K24" s="83"/>
      <c r="L24" s="7"/>
      <c r="M24" s="7"/>
      <c r="N24" s="7"/>
      <c r="O24" s="7"/>
      <c r="P24" s="7"/>
    </row>
    <row r="25" spans="1:16" ht="68.25" thickBot="1" x14ac:dyDescent="0.25">
      <c r="A25" s="37" t="s">
        <v>134</v>
      </c>
      <c r="B25" s="9" t="s">
        <v>94</v>
      </c>
      <c r="C25" s="26" t="s">
        <v>133</v>
      </c>
      <c r="D25" s="11">
        <v>-2000</v>
      </c>
      <c r="E25" s="11">
        <v>-1864.6</v>
      </c>
      <c r="F25" s="11">
        <v>-2515</v>
      </c>
      <c r="G25" s="11">
        <v>-2616</v>
      </c>
      <c r="H25" s="11">
        <v>-2639</v>
      </c>
      <c r="I25" s="11">
        <v>-2594</v>
      </c>
      <c r="K25" s="83">
        <f>E25/E17*100</f>
        <v>-8.0072488662910537</v>
      </c>
      <c r="L25" s="7">
        <f>K25*L18/100</f>
        <v>-2514.5163614813796</v>
      </c>
      <c r="M25" s="7">
        <f>K25*M18/100</f>
        <v>-2616.0482771059501</v>
      </c>
      <c r="N25" s="7">
        <f>K25*N18/100</f>
        <v>-2639.2692988181939</v>
      </c>
      <c r="O25" s="7">
        <f>K25*O18/100</f>
        <v>-2593.8681977463239</v>
      </c>
      <c r="P25" s="7"/>
    </row>
    <row r="26" spans="1:16" s="45" customFormat="1" x14ac:dyDescent="0.2">
      <c r="A26" s="58" t="s">
        <v>31</v>
      </c>
      <c r="B26" s="49" t="s">
        <v>87</v>
      </c>
      <c r="C26" s="59" t="s">
        <v>298</v>
      </c>
      <c r="D26" s="70">
        <f>D28+D30+D32+D27</f>
        <v>28009</v>
      </c>
      <c r="E26" s="70">
        <f t="shared" ref="E26:I26" si="9">E28+E30+E32+E27</f>
        <v>23685.8</v>
      </c>
      <c r="F26" s="70">
        <f t="shared" si="9"/>
        <v>28180</v>
      </c>
      <c r="G26" s="70">
        <f t="shared" si="9"/>
        <v>31949</v>
      </c>
      <c r="H26" s="70">
        <f t="shared" si="9"/>
        <v>33226</v>
      </c>
      <c r="I26" s="70">
        <f t="shared" si="9"/>
        <v>34514</v>
      </c>
      <c r="J26" s="73"/>
      <c r="K26" s="82"/>
    </row>
    <row r="27" spans="1:16" s="45" customFormat="1" ht="22.5" x14ac:dyDescent="0.2">
      <c r="A27" s="5" t="s">
        <v>430</v>
      </c>
      <c r="B27" s="5" t="s">
        <v>87</v>
      </c>
      <c r="C27" s="6" t="s">
        <v>431</v>
      </c>
      <c r="D27" s="7">
        <v>0</v>
      </c>
      <c r="E27" s="7">
        <v>0</v>
      </c>
      <c r="F27" s="7">
        <v>0</v>
      </c>
      <c r="G27" s="7">
        <v>9085</v>
      </c>
      <c r="H27" s="7">
        <v>9448</v>
      </c>
      <c r="I27" s="7">
        <v>9785</v>
      </c>
      <c r="J27" s="74"/>
      <c r="K27" s="82"/>
    </row>
    <row r="28" spans="1:16" x14ac:dyDescent="0.2">
      <c r="A28" s="5" t="s">
        <v>57</v>
      </c>
      <c r="B28" s="5" t="s">
        <v>87</v>
      </c>
      <c r="C28" s="6" t="s">
        <v>58</v>
      </c>
      <c r="D28" s="7">
        <f>D29</f>
        <v>7526</v>
      </c>
      <c r="E28" s="7">
        <f>E29</f>
        <v>6737.8</v>
      </c>
      <c r="F28" s="7">
        <f>F29</f>
        <v>6196</v>
      </c>
      <c r="G28" s="7">
        <f t="shared" ref="G28:I28" si="10">G29</f>
        <v>0</v>
      </c>
      <c r="H28" s="7">
        <f t="shared" si="10"/>
        <v>0</v>
      </c>
      <c r="I28" s="7">
        <f t="shared" si="10"/>
        <v>0</v>
      </c>
      <c r="J28" s="74"/>
    </row>
    <row r="29" spans="1:16" x14ac:dyDescent="0.2">
      <c r="A29" s="38" t="s">
        <v>59</v>
      </c>
      <c r="B29" s="5" t="s">
        <v>87</v>
      </c>
      <c r="C29" s="10" t="s">
        <v>58</v>
      </c>
      <c r="D29" s="7">
        <v>7526</v>
      </c>
      <c r="E29" s="7">
        <v>6737.8</v>
      </c>
      <c r="F29" s="7">
        <v>6196</v>
      </c>
      <c r="G29" s="7">
        <v>0</v>
      </c>
      <c r="H29" s="7">
        <v>0</v>
      </c>
      <c r="I29" s="7">
        <v>0</v>
      </c>
      <c r="J29" s="74"/>
    </row>
    <row r="30" spans="1:16" x14ac:dyDescent="0.2">
      <c r="A30" s="36" t="s">
        <v>60</v>
      </c>
      <c r="B30" s="5" t="s">
        <v>87</v>
      </c>
      <c r="C30" s="6" t="s">
        <v>61</v>
      </c>
      <c r="D30" s="7">
        <f>D31</f>
        <v>2541</v>
      </c>
      <c r="E30" s="7">
        <f>E31</f>
        <v>3827.1</v>
      </c>
      <c r="F30" s="7">
        <f>F31</f>
        <v>4084</v>
      </c>
      <c r="G30" s="7">
        <f t="shared" ref="G30:I30" si="11">G31</f>
        <v>4248</v>
      </c>
      <c r="H30" s="7">
        <f t="shared" si="11"/>
        <v>4417</v>
      </c>
      <c r="I30" s="7">
        <f t="shared" si="11"/>
        <v>4594</v>
      </c>
      <c r="J30" s="74"/>
    </row>
    <row r="31" spans="1:16" x14ac:dyDescent="0.2">
      <c r="A31" s="36" t="s">
        <v>62</v>
      </c>
      <c r="B31" s="5" t="s">
        <v>87</v>
      </c>
      <c r="C31" s="6" t="s">
        <v>61</v>
      </c>
      <c r="D31" s="7">
        <v>2541</v>
      </c>
      <c r="E31" s="7">
        <v>3827.1</v>
      </c>
      <c r="F31" s="7">
        <v>4084</v>
      </c>
      <c r="G31" s="7">
        <v>4248</v>
      </c>
      <c r="H31" s="7">
        <v>4417</v>
      </c>
      <c r="I31" s="7">
        <v>4594</v>
      </c>
      <c r="J31" s="74"/>
    </row>
    <row r="32" spans="1:16" ht="22.5" x14ac:dyDescent="0.2">
      <c r="A32" s="36" t="s">
        <v>63</v>
      </c>
      <c r="B32" s="5" t="s">
        <v>87</v>
      </c>
      <c r="C32" s="6" t="s">
        <v>64</v>
      </c>
      <c r="D32" s="7">
        <f>D33</f>
        <v>17942</v>
      </c>
      <c r="E32" s="7">
        <f>E33</f>
        <v>13120.9</v>
      </c>
      <c r="F32" s="7">
        <f>F33</f>
        <v>17900</v>
      </c>
      <c r="G32" s="7">
        <f t="shared" ref="G32:I32" si="12">G33</f>
        <v>18616</v>
      </c>
      <c r="H32" s="7">
        <f t="shared" si="12"/>
        <v>19361</v>
      </c>
      <c r="I32" s="7">
        <f t="shared" si="12"/>
        <v>20135</v>
      </c>
      <c r="J32" s="74"/>
    </row>
    <row r="33" spans="1:11" ht="23.25" thickBot="1" x14ac:dyDescent="0.25">
      <c r="A33" s="37" t="s">
        <v>135</v>
      </c>
      <c r="B33" s="9" t="s">
        <v>87</v>
      </c>
      <c r="C33" s="27" t="s">
        <v>136</v>
      </c>
      <c r="D33" s="11">
        <v>17942</v>
      </c>
      <c r="E33" s="11">
        <v>13120.9</v>
      </c>
      <c r="F33" s="11">
        <v>17900</v>
      </c>
      <c r="G33" s="11">
        <v>18616</v>
      </c>
      <c r="H33" s="11">
        <v>19361</v>
      </c>
      <c r="I33" s="11">
        <v>20135</v>
      </c>
      <c r="J33" s="74"/>
    </row>
    <row r="34" spans="1:11" s="45" customFormat="1" ht="13.5" thickBot="1" x14ac:dyDescent="0.25">
      <c r="A34" s="17" t="s">
        <v>137</v>
      </c>
      <c r="B34" s="18" t="s">
        <v>87</v>
      </c>
      <c r="C34" s="29" t="s">
        <v>299</v>
      </c>
      <c r="D34" s="20">
        <f>D35+D37</f>
        <v>102849</v>
      </c>
      <c r="E34" s="20">
        <f t="shared" ref="E34" si="13">E35+E37</f>
        <v>49564</v>
      </c>
      <c r="F34" s="20">
        <f t="shared" ref="F34" si="14">F35+F37</f>
        <v>102173</v>
      </c>
      <c r="G34" s="20">
        <f t="shared" ref="G34:I34" si="15">G35+G37</f>
        <v>106259</v>
      </c>
      <c r="H34" s="20">
        <f t="shared" si="15"/>
        <v>110510</v>
      </c>
      <c r="I34" s="20">
        <f t="shared" si="15"/>
        <v>114930</v>
      </c>
      <c r="J34" s="73"/>
      <c r="K34" s="82"/>
    </row>
    <row r="35" spans="1:11" x14ac:dyDescent="0.2">
      <c r="A35" s="35" t="s">
        <v>138</v>
      </c>
      <c r="B35" s="21" t="s">
        <v>87</v>
      </c>
      <c r="C35" s="28" t="s">
        <v>139</v>
      </c>
      <c r="D35" s="23">
        <f>D36</f>
        <v>35195</v>
      </c>
      <c r="E35" s="23">
        <f>E36</f>
        <v>4114.7</v>
      </c>
      <c r="F35" s="23">
        <f>F36</f>
        <v>34476</v>
      </c>
      <c r="G35" s="23">
        <f t="shared" ref="G35:I35" si="16">G36</f>
        <v>35855</v>
      </c>
      <c r="H35" s="23">
        <f t="shared" si="16"/>
        <v>37289</v>
      </c>
      <c r="I35" s="23">
        <f t="shared" si="16"/>
        <v>38781</v>
      </c>
      <c r="J35" s="74"/>
    </row>
    <row r="36" spans="1:11" ht="33.75" x14ac:dyDescent="0.2">
      <c r="A36" s="36" t="s">
        <v>140</v>
      </c>
      <c r="B36" s="5" t="s">
        <v>87</v>
      </c>
      <c r="C36" s="10" t="s">
        <v>141</v>
      </c>
      <c r="D36" s="7">
        <v>35195</v>
      </c>
      <c r="E36" s="7">
        <v>4114.7</v>
      </c>
      <c r="F36" s="7">
        <v>34476</v>
      </c>
      <c r="G36" s="7">
        <v>35855</v>
      </c>
      <c r="H36" s="7">
        <v>37289</v>
      </c>
      <c r="I36" s="7">
        <v>38781</v>
      </c>
      <c r="J36" s="74"/>
    </row>
    <row r="37" spans="1:11" x14ac:dyDescent="0.2">
      <c r="A37" s="36" t="s">
        <v>142</v>
      </c>
      <c r="B37" s="5" t="s">
        <v>87</v>
      </c>
      <c r="C37" s="10" t="s">
        <v>143</v>
      </c>
      <c r="D37" s="7">
        <f>D38+D40</f>
        <v>67654</v>
      </c>
      <c r="E37" s="7">
        <f>E38+E40</f>
        <v>45449.3</v>
      </c>
      <c r="F37" s="7">
        <f>F38+F40</f>
        <v>67697</v>
      </c>
      <c r="G37" s="7">
        <f t="shared" ref="G37:I37" si="17">G38+G40</f>
        <v>70404</v>
      </c>
      <c r="H37" s="7">
        <f t="shared" si="17"/>
        <v>73221</v>
      </c>
      <c r="I37" s="7">
        <f t="shared" si="17"/>
        <v>76149</v>
      </c>
      <c r="J37" s="74"/>
    </row>
    <row r="38" spans="1:11" x14ac:dyDescent="0.2">
      <c r="A38" s="36" t="s">
        <v>144</v>
      </c>
      <c r="B38" s="5" t="s">
        <v>87</v>
      </c>
      <c r="C38" s="10" t="s">
        <v>145</v>
      </c>
      <c r="D38" s="7">
        <f>D39</f>
        <v>55100</v>
      </c>
      <c r="E38" s="7">
        <f>E39</f>
        <v>44034.8</v>
      </c>
      <c r="F38" s="7">
        <f>F39</f>
        <v>54835</v>
      </c>
      <c r="G38" s="7">
        <f t="shared" ref="G38:I38" si="18">G39</f>
        <v>57027</v>
      </c>
      <c r="H38" s="7">
        <f t="shared" si="18"/>
        <v>59309</v>
      </c>
      <c r="I38" s="7">
        <f t="shared" si="18"/>
        <v>61681</v>
      </c>
      <c r="J38" s="74"/>
    </row>
    <row r="39" spans="1:11" ht="22.5" x14ac:dyDescent="0.2">
      <c r="A39" s="36" t="s">
        <v>146</v>
      </c>
      <c r="B39" s="5" t="s">
        <v>87</v>
      </c>
      <c r="C39" s="10" t="s">
        <v>147</v>
      </c>
      <c r="D39" s="7">
        <v>55100</v>
      </c>
      <c r="E39" s="7">
        <v>44034.8</v>
      </c>
      <c r="F39" s="7">
        <v>54835</v>
      </c>
      <c r="G39" s="7">
        <v>57027</v>
      </c>
      <c r="H39" s="7">
        <v>59309</v>
      </c>
      <c r="I39" s="7">
        <v>61681</v>
      </c>
      <c r="J39" s="74"/>
    </row>
    <row r="40" spans="1:11" x14ac:dyDescent="0.2">
      <c r="A40" s="36" t="s">
        <v>148</v>
      </c>
      <c r="B40" s="5" t="s">
        <v>87</v>
      </c>
      <c r="C40" s="10" t="s">
        <v>149</v>
      </c>
      <c r="D40" s="7">
        <f>D41</f>
        <v>12554</v>
      </c>
      <c r="E40" s="7">
        <f>E41</f>
        <v>1414.5</v>
      </c>
      <c r="F40" s="7">
        <f>F41</f>
        <v>12862</v>
      </c>
      <c r="G40" s="7">
        <f t="shared" ref="G40:I40" si="19">G41</f>
        <v>13377</v>
      </c>
      <c r="H40" s="7">
        <f t="shared" si="19"/>
        <v>13912</v>
      </c>
      <c r="I40" s="7">
        <f t="shared" si="19"/>
        <v>14468</v>
      </c>
      <c r="J40" s="74"/>
    </row>
    <row r="41" spans="1:11" ht="23.25" thickBot="1" x14ac:dyDescent="0.25">
      <c r="A41" s="37" t="s">
        <v>150</v>
      </c>
      <c r="B41" s="9" t="s">
        <v>87</v>
      </c>
      <c r="C41" s="27" t="s">
        <v>151</v>
      </c>
      <c r="D41" s="11">
        <v>12554</v>
      </c>
      <c r="E41" s="11">
        <v>1414.5</v>
      </c>
      <c r="F41" s="11">
        <v>12862</v>
      </c>
      <c r="G41" s="11">
        <v>13377</v>
      </c>
      <c r="H41" s="11">
        <v>13912</v>
      </c>
      <c r="I41" s="11">
        <v>14468</v>
      </c>
      <c r="J41" s="74"/>
    </row>
    <row r="42" spans="1:11" s="45" customFormat="1" ht="13.5" thickBot="1" x14ac:dyDescent="0.25">
      <c r="A42" s="17" t="s">
        <v>32</v>
      </c>
      <c r="B42" s="18" t="s">
        <v>86</v>
      </c>
      <c r="C42" s="25" t="s">
        <v>300</v>
      </c>
      <c r="D42" s="20">
        <f>D43+D45</f>
        <v>4959</v>
      </c>
      <c r="E42" s="20">
        <f t="shared" ref="E42" si="20">E43+E45</f>
        <v>3460.2</v>
      </c>
      <c r="F42" s="20">
        <f t="shared" ref="F42" si="21">F43+F45</f>
        <v>4694</v>
      </c>
      <c r="G42" s="20">
        <f t="shared" ref="G42:I42" si="22">G43+G45</f>
        <v>4882</v>
      </c>
      <c r="H42" s="20">
        <f t="shared" si="22"/>
        <v>5077</v>
      </c>
      <c r="I42" s="20">
        <f t="shared" si="22"/>
        <v>5280</v>
      </c>
      <c r="J42" s="73"/>
      <c r="K42" s="82"/>
    </row>
    <row r="43" spans="1:11" ht="22.5" x14ac:dyDescent="0.2">
      <c r="A43" s="35" t="s">
        <v>65</v>
      </c>
      <c r="B43" s="21" t="s">
        <v>87</v>
      </c>
      <c r="C43" s="22" t="s">
        <v>66</v>
      </c>
      <c r="D43" s="23">
        <f>D44</f>
        <v>4912</v>
      </c>
      <c r="E43" s="23">
        <f>E44</f>
        <v>3427.5</v>
      </c>
      <c r="F43" s="23">
        <f>F44</f>
        <v>4647</v>
      </c>
      <c r="G43" s="23">
        <f t="shared" ref="G43:I43" si="23">G44</f>
        <v>4835</v>
      </c>
      <c r="H43" s="23">
        <f t="shared" si="23"/>
        <v>5030</v>
      </c>
      <c r="I43" s="23">
        <f t="shared" si="23"/>
        <v>5233</v>
      </c>
      <c r="J43" s="74"/>
    </row>
    <row r="44" spans="1:11" ht="33.75" x14ac:dyDescent="0.2">
      <c r="A44" s="36" t="s">
        <v>152</v>
      </c>
      <c r="B44" s="5" t="s">
        <v>87</v>
      </c>
      <c r="C44" s="6" t="s">
        <v>153</v>
      </c>
      <c r="D44" s="7">
        <v>4912</v>
      </c>
      <c r="E44" s="7">
        <v>3427.5</v>
      </c>
      <c r="F44" s="7">
        <v>4647</v>
      </c>
      <c r="G44" s="7">
        <v>4835</v>
      </c>
      <c r="H44" s="7">
        <v>5030</v>
      </c>
      <c r="I44" s="7">
        <v>5233</v>
      </c>
      <c r="J44" s="74"/>
    </row>
    <row r="45" spans="1:11" ht="22.5" x14ac:dyDescent="0.2">
      <c r="A45" s="36" t="s">
        <v>67</v>
      </c>
      <c r="B45" s="5" t="s">
        <v>71</v>
      </c>
      <c r="C45" s="6" t="s">
        <v>68</v>
      </c>
      <c r="D45" s="7">
        <f>D46</f>
        <v>47</v>
      </c>
      <c r="E45" s="7">
        <f>E46</f>
        <v>32.700000000000003</v>
      </c>
      <c r="F45" s="7">
        <f>F46</f>
        <v>47</v>
      </c>
      <c r="G45" s="7">
        <f t="shared" ref="G45:I45" si="24">G46</f>
        <v>47</v>
      </c>
      <c r="H45" s="7">
        <f t="shared" si="24"/>
        <v>47</v>
      </c>
      <c r="I45" s="7">
        <f t="shared" si="24"/>
        <v>47</v>
      </c>
      <c r="J45" s="74"/>
    </row>
    <row r="46" spans="1:11" ht="23.25" thickBot="1" x14ac:dyDescent="0.25">
      <c r="A46" s="37" t="s">
        <v>69</v>
      </c>
      <c r="B46" s="9" t="s">
        <v>71</v>
      </c>
      <c r="C46" s="26" t="s">
        <v>70</v>
      </c>
      <c r="D46" s="11">
        <v>47</v>
      </c>
      <c r="E46" s="11">
        <v>32.700000000000003</v>
      </c>
      <c r="F46" s="11">
        <v>47</v>
      </c>
      <c r="G46" s="11">
        <v>47</v>
      </c>
      <c r="H46" s="11">
        <v>47</v>
      </c>
      <c r="I46" s="11">
        <v>47</v>
      </c>
      <c r="J46" s="74"/>
    </row>
    <row r="47" spans="1:11" s="45" customFormat="1" ht="21.75" thickBot="1" x14ac:dyDescent="0.25">
      <c r="A47" s="17" t="s">
        <v>33</v>
      </c>
      <c r="B47" s="18" t="s">
        <v>86</v>
      </c>
      <c r="C47" s="25" t="s">
        <v>301</v>
      </c>
      <c r="D47" s="20">
        <f t="shared" ref="D47:I47" si="25">D48+D50+D58</f>
        <v>37908</v>
      </c>
      <c r="E47" s="20">
        <f t="shared" si="25"/>
        <v>28634.799999999999</v>
      </c>
      <c r="F47" s="20">
        <f t="shared" si="25"/>
        <v>37468</v>
      </c>
      <c r="G47" s="20">
        <f t="shared" si="25"/>
        <v>39008</v>
      </c>
      <c r="H47" s="20">
        <f t="shared" si="25"/>
        <v>39508</v>
      </c>
      <c r="I47" s="20">
        <f t="shared" si="25"/>
        <v>39508</v>
      </c>
      <c r="J47" s="73"/>
      <c r="K47" s="82"/>
    </row>
    <row r="48" spans="1:11" ht="45" x14ac:dyDescent="0.2">
      <c r="A48" s="35" t="s">
        <v>279</v>
      </c>
      <c r="B48" s="21" t="s">
        <v>86</v>
      </c>
      <c r="C48" s="22" t="s">
        <v>280</v>
      </c>
      <c r="D48" s="23">
        <f>D49</f>
        <v>500</v>
      </c>
      <c r="E48" s="23">
        <f>E49</f>
        <v>0</v>
      </c>
      <c r="F48" s="23">
        <f>F49</f>
        <v>0</v>
      </c>
      <c r="G48" s="23">
        <f t="shared" ref="G48:I48" si="26">G49</f>
        <v>0</v>
      </c>
      <c r="H48" s="23">
        <f t="shared" si="26"/>
        <v>500</v>
      </c>
      <c r="I48" s="23">
        <f t="shared" si="26"/>
        <v>500</v>
      </c>
      <c r="J48" s="74"/>
    </row>
    <row r="49" spans="1:14" ht="33.75" x14ac:dyDescent="0.2">
      <c r="A49" s="36" t="s">
        <v>281</v>
      </c>
      <c r="B49" s="5" t="s">
        <v>71</v>
      </c>
      <c r="C49" s="6" t="s">
        <v>282</v>
      </c>
      <c r="D49" s="7">
        <v>500</v>
      </c>
      <c r="E49" s="7">
        <v>0</v>
      </c>
      <c r="F49" s="7">
        <v>0</v>
      </c>
      <c r="G49" s="7">
        <v>0</v>
      </c>
      <c r="H49" s="7">
        <v>500</v>
      </c>
      <c r="I49" s="7">
        <v>500</v>
      </c>
      <c r="J49" s="74"/>
    </row>
    <row r="50" spans="1:14" ht="56.25" x14ac:dyDescent="0.2">
      <c r="A50" s="36" t="s">
        <v>34</v>
      </c>
      <c r="B50" s="5" t="s">
        <v>86</v>
      </c>
      <c r="C50" s="8" t="s">
        <v>99</v>
      </c>
      <c r="D50" s="7">
        <f>D51+D53+D55</f>
        <v>36868</v>
      </c>
      <c r="E50" s="7">
        <f>E51+E53+E55</f>
        <v>28326</v>
      </c>
      <c r="F50" s="7">
        <f>F51+F53+F55</f>
        <v>36868</v>
      </c>
      <c r="G50" s="7">
        <f t="shared" ref="G50:I50" si="27">G51+G53+G55</f>
        <v>38468</v>
      </c>
      <c r="H50" s="7">
        <f t="shared" si="27"/>
        <v>38468</v>
      </c>
      <c r="I50" s="7">
        <f t="shared" si="27"/>
        <v>38468</v>
      </c>
      <c r="J50" s="74"/>
    </row>
    <row r="51" spans="1:14" ht="45" x14ac:dyDescent="0.2">
      <c r="A51" s="36" t="s">
        <v>72</v>
      </c>
      <c r="B51" s="5" t="s">
        <v>86</v>
      </c>
      <c r="C51" s="8" t="s">
        <v>73</v>
      </c>
      <c r="D51" s="7">
        <f>D52</f>
        <v>18500</v>
      </c>
      <c r="E51" s="7">
        <f t="shared" ref="E51" si="28">E52</f>
        <v>16625.400000000001</v>
      </c>
      <c r="F51" s="7">
        <f t="shared" ref="F51" si="29">F52</f>
        <v>18500</v>
      </c>
      <c r="G51" s="7">
        <f t="shared" ref="G51:I51" si="30">G52</f>
        <v>19000</v>
      </c>
      <c r="H51" s="7">
        <f t="shared" si="30"/>
        <v>19000</v>
      </c>
      <c r="I51" s="7">
        <f t="shared" si="30"/>
        <v>19000</v>
      </c>
      <c r="J51" s="74"/>
    </row>
    <row r="52" spans="1:14" ht="56.25" x14ac:dyDescent="0.2">
      <c r="A52" s="36" t="s">
        <v>154</v>
      </c>
      <c r="B52" s="5" t="s">
        <v>71</v>
      </c>
      <c r="C52" s="8" t="s">
        <v>155</v>
      </c>
      <c r="D52" s="7">
        <v>18500</v>
      </c>
      <c r="E52" s="7">
        <v>16625.400000000001</v>
      </c>
      <c r="F52" s="7">
        <v>18500</v>
      </c>
      <c r="G52" s="7">
        <v>19000</v>
      </c>
      <c r="H52" s="7">
        <v>19000</v>
      </c>
      <c r="I52" s="7">
        <v>19000</v>
      </c>
      <c r="J52" s="74"/>
    </row>
    <row r="53" spans="1:14" ht="56.25" x14ac:dyDescent="0.2">
      <c r="A53" s="36" t="s">
        <v>35</v>
      </c>
      <c r="B53" s="5" t="s">
        <v>86</v>
      </c>
      <c r="C53" s="8" t="s">
        <v>100</v>
      </c>
      <c r="D53" s="7">
        <f>D54</f>
        <v>14900</v>
      </c>
      <c r="E53" s="7">
        <f>E54</f>
        <v>9208.7999999999993</v>
      </c>
      <c r="F53" s="7">
        <f>F54</f>
        <v>14900</v>
      </c>
      <c r="G53" s="7">
        <f t="shared" ref="G53:I53" si="31">G54</f>
        <v>16000</v>
      </c>
      <c r="H53" s="7">
        <f t="shared" si="31"/>
        <v>16000</v>
      </c>
      <c r="I53" s="7">
        <f t="shared" si="31"/>
        <v>16000</v>
      </c>
      <c r="J53" s="74"/>
    </row>
    <row r="54" spans="1:14" ht="56.25" x14ac:dyDescent="0.2">
      <c r="A54" s="36" t="s">
        <v>156</v>
      </c>
      <c r="B54" s="5" t="s">
        <v>71</v>
      </c>
      <c r="C54" s="8" t="s">
        <v>157</v>
      </c>
      <c r="D54" s="7">
        <v>14900</v>
      </c>
      <c r="E54" s="7">
        <v>9208.7999999999993</v>
      </c>
      <c r="F54" s="7">
        <v>14900</v>
      </c>
      <c r="G54" s="7">
        <v>16000</v>
      </c>
      <c r="H54" s="7">
        <v>16000</v>
      </c>
      <c r="I54" s="7">
        <v>16000</v>
      </c>
      <c r="J54" s="74"/>
    </row>
    <row r="55" spans="1:14" ht="56.25" x14ac:dyDescent="0.2">
      <c r="A55" s="36" t="s">
        <v>36</v>
      </c>
      <c r="B55" s="5" t="s">
        <v>86</v>
      </c>
      <c r="C55" s="8" t="s">
        <v>101</v>
      </c>
      <c r="D55" s="7">
        <f t="shared" ref="D55:I55" si="32">D56+D57</f>
        <v>3468</v>
      </c>
      <c r="E55" s="7">
        <f t="shared" si="32"/>
        <v>2491.8000000000002</v>
      </c>
      <c r="F55" s="7">
        <f t="shared" si="32"/>
        <v>3468</v>
      </c>
      <c r="G55" s="7">
        <f t="shared" si="32"/>
        <v>3468</v>
      </c>
      <c r="H55" s="7">
        <f t="shared" si="32"/>
        <v>3468</v>
      </c>
      <c r="I55" s="7">
        <f t="shared" si="32"/>
        <v>3468</v>
      </c>
      <c r="J55" s="74"/>
    </row>
    <row r="56" spans="1:14" ht="45" x14ac:dyDescent="0.2">
      <c r="A56" s="36" t="s">
        <v>158</v>
      </c>
      <c r="B56" s="5" t="s">
        <v>71</v>
      </c>
      <c r="C56" s="10" t="s">
        <v>159</v>
      </c>
      <c r="D56" s="7">
        <v>3368</v>
      </c>
      <c r="E56" s="7">
        <v>2410.8000000000002</v>
      </c>
      <c r="F56" s="7">
        <v>3368</v>
      </c>
      <c r="G56" s="7">
        <v>3368</v>
      </c>
      <c r="H56" s="7">
        <v>3368</v>
      </c>
      <c r="I56" s="7">
        <v>3368</v>
      </c>
      <c r="J56" s="74"/>
    </row>
    <row r="57" spans="1:14" ht="56.25" x14ac:dyDescent="0.2">
      <c r="A57" s="36" t="s">
        <v>158</v>
      </c>
      <c r="B57" s="5" t="s">
        <v>78</v>
      </c>
      <c r="C57" s="8" t="s">
        <v>101</v>
      </c>
      <c r="D57" s="7">
        <v>100</v>
      </c>
      <c r="E57" s="7">
        <v>81</v>
      </c>
      <c r="F57" s="7">
        <v>100</v>
      </c>
      <c r="G57" s="7">
        <v>100</v>
      </c>
      <c r="H57" s="7">
        <v>100</v>
      </c>
      <c r="I57" s="7">
        <v>100</v>
      </c>
      <c r="J57" s="74"/>
    </row>
    <row r="58" spans="1:14" ht="56.25" x14ac:dyDescent="0.2">
      <c r="A58" s="36" t="s">
        <v>74</v>
      </c>
      <c r="B58" s="5" t="s">
        <v>71</v>
      </c>
      <c r="C58" s="10" t="s">
        <v>75</v>
      </c>
      <c r="D58" s="7">
        <f t="shared" ref="D58:F59" si="33">D59</f>
        <v>540</v>
      </c>
      <c r="E58" s="7">
        <f t="shared" si="33"/>
        <v>308.8</v>
      </c>
      <c r="F58" s="7">
        <f t="shared" si="33"/>
        <v>600</v>
      </c>
      <c r="G58" s="7">
        <f t="shared" ref="G58:I59" si="34">G59</f>
        <v>540</v>
      </c>
      <c r="H58" s="7">
        <f t="shared" si="34"/>
        <v>540</v>
      </c>
      <c r="I58" s="7">
        <f t="shared" si="34"/>
        <v>540</v>
      </c>
      <c r="J58" s="74"/>
    </row>
    <row r="59" spans="1:14" ht="56.25" x14ac:dyDescent="0.2">
      <c r="A59" s="36" t="s">
        <v>76</v>
      </c>
      <c r="B59" s="5" t="s">
        <v>71</v>
      </c>
      <c r="C59" s="12" t="s">
        <v>77</v>
      </c>
      <c r="D59" s="7">
        <f t="shared" si="33"/>
        <v>540</v>
      </c>
      <c r="E59" s="7">
        <f t="shared" si="33"/>
        <v>308.8</v>
      </c>
      <c r="F59" s="7">
        <f t="shared" si="33"/>
        <v>600</v>
      </c>
      <c r="G59" s="7">
        <f t="shared" si="34"/>
        <v>540</v>
      </c>
      <c r="H59" s="7">
        <f t="shared" si="34"/>
        <v>540</v>
      </c>
      <c r="I59" s="7">
        <f t="shared" si="34"/>
        <v>540</v>
      </c>
      <c r="J59" s="74"/>
    </row>
    <row r="60" spans="1:14" ht="57" thickBot="1" x14ac:dyDescent="0.25">
      <c r="A60" s="37" t="s">
        <v>160</v>
      </c>
      <c r="B60" s="9" t="s">
        <v>71</v>
      </c>
      <c r="C60" s="27" t="s">
        <v>161</v>
      </c>
      <c r="D60" s="11">
        <v>540</v>
      </c>
      <c r="E60" s="11">
        <v>308.8</v>
      </c>
      <c r="F60" s="11">
        <v>600</v>
      </c>
      <c r="G60" s="11">
        <v>540</v>
      </c>
      <c r="H60" s="11">
        <v>540</v>
      </c>
      <c r="I60" s="11">
        <v>540</v>
      </c>
      <c r="J60" s="74"/>
    </row>
    <row r="61" spans="1:14" s="45" customFormat="1" ht="13.5" thickBot="1" x14ac:dyDescent="0.25">
      <c r="A61" s="17" t="s">
        <v>37</v>
      </c>
      <c r="B61" s="18" t="s">
        <v>86</v>
      </c>
      <c r="C61" s="25" t="s">
        <v>302</v>
      </c>
      <c r="D61" s="20">
        <f t="shared" ref="D61:I61" si="35">D62</f>
        <v>6797</v>
      </c>
      <c r="E61" s="20">
        <f t="shared" si="35"/>
        <v>4578.8999999999996</v>
      </c>
      <c r="F61" s="20">
        <f t="shared" si="35"/>
        <v>6797</v>
      </c>
      <c r="G61" s="20">
        <f t="shared" si="35"/>
        <v>11781</v>
      </c>
      <c r="H61" s="20">
        <f t="shared" si="35"/>
        <v>12253</v>
      </c>
      <c r="I61" s="20">
        <f t="shared" si="35"/>
        <v>12743</v>
      </c>
      <c r="J61" s="73"/>
      <c r="K61" s="83">
        <v>6797</v>
      </c>
      <c r="L61" s="7">
        <v>11781</v>
      </c>
      <c r="M61" s="7">
        <v>12253</v>
      </c>
      <c r="N61" s="7">
        <v>12743</v>
      </c>
    </row>
    <row r="62" spans="1:14" x14ac:dyDescent="0.2">
      <c r="A62" s="35" t="s">
        <v>125</v>
      </c>
      <c r="B62" s="21" t="s">
        <v>102</v>
      </c>
      <c r="C62" s="22" t="s">
        <v>103</v>
      </c>
      <c r="D62" s="23">
        <f>D63+D64+D65</f>
        <v>6797</v>
      </c>
      <c r="E62" s="23">
        <f t="shared" ref="E62" si="36">E63+E64+E65</f>
        <v>4578.8999999999996</v>
      </c>
      <c r="F62" s="23">
        <f t="shared" ref="F62" si="37">F63+F64+F65</f>
        <v>6797</v>
      </c>
      <c r="G62" s="23">
        <f t="shared" ref="G62:I62" si="38">G63+G64+G65</f>
        <v>11781</v>
      </c>
      <c r="H62" s="23">
        <f t="shared" si="38"/>
        <v>12253</v>
      </c>
      <c r="I62" s="23">
        <f t="shared" si="38"/>
        <v>12743</v>
      </c>
      <c r="J62" s="74"/>
      <c r="K62" s="83"/>
      <c r="L62" s="7"/>
      <c r="M62" s="7"/>
      <c r="N62" s="7"/>
    </row>
    <row r="63" spans="1:14" ht="22.5" x14ac:dyDescent="0.2">
      <c r="A63" s="36" t="s">
        <v>38</v>
      </c>
      <c r="B63" s="5" t="s">
        <v>102</v>
      </c>
      <c r="C63" s="6" t="s">
        <v>54</v>
      </c>
      <c r="D63" s="7">
        <v>317.3</v>
      </c>
      <c r="E63" s="7">
        <v>191.9</v>
      </c>
      <c r="F63" s="7">
        <v>317.3</v>
      </c>
      <c r="G63" s="7">
        <v>550</v>
      </c>
      <c r="H63" s="7">
        <v>572</v>
      </c>
      <c r="I63" s="7">
        <v>595</v>
      </c>
      <c r="J63" s="74"/>
      <c r="K63" s="83">
        <f>(D63/K61)*100</f>
        <v>4.6682359864646168</v>
      </c>
      <c r="L63" s="7">
        <f>(K63*L61)/100</f>
        <v>549.96488156539647</v>
      </c>
      <c r="M63" s="7">
        <f>(M61*K63)/100</f>
        <v>571.99895542150955</v>
      </c>
      <c r="N63" s="7">
        <f>(K63*N61)/100</f>
        <v>594.87331175518614</v>
      </c>
    </row>
    <row r="64" spans="1:14" x14ac:dyDescent="0.2">
      <c r="A64" s="36" t="s">
        <v>39</v>
      </c>
      <c r="B64" s="5" t="s">
        <v>102</v>
      </c>
      <c r="C64" s="6" t="s">
        <v>104</v>
      </c>
      <c r="D64" s="7">
        <v>63.7</v>
      </c>
      <c r="E64" s="7">
        <v>0.5</v>
      </c>
      <c r="F64" s="7">
        <v>63.7</v>
      </c>
      <c r="G64" s="7">
        <v>110</v>
      </c>
      <c r="H64" s="7">
        <v>115</v>
      </c>
      <c r="I64" s="7">
        <v>119</v>
      </c>
      <c r="J64" s="74"/>
      <c r="K64" s="83">
        <f>(D64/K61)*100</f>
        <v>0.93717816683831101</v>
      </c>
      <c r="L64" s="7">
        <f>(K64*L61)/100</f>
        <v>110.40895983522141</v>
      </c>
      <c r="M64" s="7">
        <f>(K64*M61)/100</f>
        <v>114.83244078269826</v>
      </c>
      <c r="N64" s="7">
        <f>(K64*N61)/100</f>
        <v>119.42461380020598</v>
      </c>
    </row>
    <row r="65" spans="1:14" x14ac:dyDescent="0.2">
      <c r="A65" s="36" t="s">
        <v>40</v>
      </c>
      <c r="B65" s="5" t="s">
        <v>102</v>
      </c>
      <c r="C65" s="6" t="s">
        <v>105</v>
      </c>
      <c r="D65" s="7">
        <f>D66+D67</f>
        <v>6416</v>
      </c>
      <c r="E65" s="7">
        <f t="shared" ref="E65" si="39">E66+E67</f>
        <v>4386.5</v>
      </c>
      <c r="F65" s="7">
        <f t="shared" ref="F65" si="40">F66+F67</f>
        <v>6416</v>
      </c>
      <c r="G65" s="7">
        <f t="shared" ref="G65:I65" si="41">G66+G67</f>
        <v>11121</v>
      </c>
      <c r="H65" s="7">
        <f t="shared" si="41"/>
        <v>11566</v>
      </c>
      <c r="I65" s="7">
        <f t="shared" si="41"/>
        <v>12029</v>
      </c>
      <c r="J65" s="74"/>
      <c r="K65" s="83"/>
      <c r="L65" s="7"/>
      <c r="M65" s="7"/>
      <c r="N65" s="7"/>
    </row>
    <row r="66" spans="1:14" ht="14.25" customHeight="1" x14ac:dyDescent="0.2">
      <c r="A66" s="36" t="s">
        <v>162</v>
      </c>
      <c r="B66" s="5" t="s">
        <v>102</v>
      </c>
      <c r="C66" s="6" t="s">
        <v>163</v>
      </c>
      <c r="D66" s="7">
        <v>6395</v>
      </c>
      <c r="E66" s="7">
        <v>4374.3999999999996</v>
      </c>
      <c r="F66" s="7">
        <v>6395</v>
      </c>
      <c r="G66" s="7">
        <v>11084</v>
      </c>
      <c r="H66" s="7">
        <v>11528</v>
      </c>
      <c r="I66" s="7">
        <v>11989</v>
      </c>
      <c r="J66" s="74"/>
      <c r="K66" s="83">
        <f>(D66/K61)*100</f>
        <v>94.085626011475654</v>
      </c>
      <c r="L66" s="7">
        <f>(K66*L61)/100</f>
        <v>11084.227600411947</v>
      </c>
      <c r="M66" s="7">
        <f>(K66*M61)/100</f>
        <v>11528.311755186112</v>
      </c>
      <c r="N66" s="7">
        <f>(K66*N61)/100</f>
        <v>11989.331322642343</v>
      </c>
    </row>
    <row r="67" spans="1:14" ht="18" customHeight="1" thickBot="1" x14ac:dyDescent="0.25">
      <c r="A67" s="37" t="s">
        <v>165</v>
      </c>
      <c r="B67" s="9" t="s">
        <v>102</v>
      </c>
      <c r="C67" s="26" t="s">
        <v>164</v>
      </c>
      <c r="D67" s="11">
        <v>21</v>
      </c>
      <c r="E67" s="11">
        <v>12.1</v>
      </c>
      <c r="F67" s="11">
        <v>21</v>
      </c>
      <c r="G67" s="11">
        <v>37</v>
      </c>
      <c r="H67" s="11">
        <v>38</v>
      </c>
      <c r="I67" s="11">
        <v>40</v>
      </c>
      <c r="J67" s="74"/>
      <c r="K67" s="83">
        <f>(D67/K61)*100</f>
        <v>0.30895983522142123</v>
      </c>
      <c r="L67" s="7">
        <f>(K67*L61)/100</f>
        <v>36.398558187435633</v>
      </c>
      <c r="M67" s="7">
        <f>(K67*M61)/100</f>
        <v>37.856848609680739</v>
      </c>
      <c r="N67" s="7">
        <f>(K67*N61)/100</f>
        <v>39.370751802265708</v>
      </c>
    </row>
    <row r="68" spans="1:14" s="45" customFormat="1" ht="21.75" thickBot="1" x14ac:dyDescent="0.25">
      <c r="A68" s="17" t="s">
        <v>41</v>
      </c>
      <c r="B68" s="18" t="s">
        <v>86</v>
      </c>
      <c r="C68" s="25" t="s">
        <v>303</v>
      </c>
      <c r="D68" s="20">
        <f>D69+D72</f>
        <v>862</v>
      </c>
      <c r="E68" s="20">
        <f t="shared" ref="E68" si="42">E69+E72</f>
        <v>588.59999999999991</v>
      </c>
      <c r="F68" s="20">
        <f t="shared" ref="F68" si="43">F69+F72</f>
        <v>955</v>
      </c>
      <c r="G68" s="20">
        <f t="shared" ref="G68:I68" si="44">G69+G72</f>
        <v>982</v>
      </c>
      <c r="H68" s="20">
        <f t="shared" si="44"/>
        <v>1002</v>
      </c>
      <c r="I68" s="20">
        <f t="shared" si="44"/>
        <v>1023</v>
      </c>
      <c r="J68" s="73"/>
      <c r="K68" s="83"/>
      <c r="L68" s="7"/>
      <c r="M68" s="7"/>
      <c r="N68" s="7"/>
    </row>
    <row r="69" spans="1:14" x14ac:dyDescent="0.2">
      <c r="A69" s="35" t="s">
        <v>42</v>
      </c>
      <c r="B69" s="21" t="s">
        <v>86</v>
      </c>
      <c r="C69" s="22" t="s">
        <v>106</v>
      </c>
      <c r="D69" s="23">
        <f t="shared" ref="D69:F70" si="45">D70</f>
        <v>226</v>
      </c>
      <c r="E69" s="23">
        <f t="shared" si="45"/>
        <v>178.2</v>
      </c>
      <c r="F69" s="23">
        <f t="shared" si="45"/>
        <v>226</v>
      </c>
      <c r="G69" s="23">
        <f t="shared" ref="G69:I69" si="46">G70</f>
        <v>235</v>
      </c>
      <c r="H69" s="23">
        <f t="shared" si="46"/>
        <v>244</v>
      </c>
      <c r="I69" s="23">
        <f t="shared" si="46"/>
        <v>254</v>
      </c>
      <c r="J69" s="74"/>
      <c r="K69" s="83"/>
      <c r="L69" s="7"/>
      <c r="M69" s="7"/>
      <c r="N69" s="7"/>
    </row>
    <row r="70" spans="1:14" x14ac:dyDescent="0.2">
      <c r="A70" s="36" t="s">
        <v>166</v>
      </c>
      <c r="B70" s="5" t="s">
        <v>86</v>
      </c>
      <c r="C70" s="6" t="s">
        <v>167</v>
      </c>
      <c r="D70" s="7">
        <f t="shared" si="45"/>
        <v>226</v>
      </c>
      <c r="E70" s="7">
        <f t="shared" si="45"/>
        <v>178.2</v>
      </c>
      <c r="F70" s="7">
        <f t="shared" si="45"/>
        <v>226</v>
      </c>
      <c r="G70" s="7">
        <f t="shared" ref="G70:I70" si="47">G71</f>
        <v>235</v>
      </c>
      <c r="H70" s="7">
        <f t="shared" si="47"/>
        <v>244</v>
      </c>
      <c r="I70" s="7">
        <f t="shared" si="47"/>
        <v>254</v>
      </c>
      <c r="J70" s="74"/>
      <c r="K70" s="83"/>
      <c r="L70" s="7"/>
      <c r="M70" s="7"/>
      <c r="N70" s="7"/>
    </row>
    <row r="71" spans="1:14" ht="22.5" x14ac:dyDescent="0.2">
      <c r="A71" s="36" t="s">
        <v>168</v>
      </c>
      <c r="B71" s="5" t="s">
        <v>78</v>
      </c>
      <c r="C71" s="6" t="s">
        <v>169</v>
      </c>
      <c r="D71" s="7">
        <v>226</v>
      </c>
      <c r="E71" s="7">
        <v>178.2</v>
      </c>
      <c r="F71" s="7">
        <v>226</v>
      </c>
      <c r="G71" s="7">
        <v>235</v>
      </c>
      <c r="H71" s="7">
        <v>244</v>
      </c>
      <c r="I71" s="7">
        <v>254</v>
      </c>
      <c r="J71" s="74"/>
      <c r="K71" s="83"/>
      <c r="L71" s="7"/>
      <c r="M71" s="7"/>
      <c r="N71" s="7"/>
    </row>
    <row r="72" spans="1:14" x14ac:dyDescent="0.2">
      <c r="A72" s="36" t="s">
        <v>43</v>
      </c>
      <c r="B72" s="5" t="s">
        <v>86</v>
      </c>
      <c r="C72" s="6" t="s">
        <v>108</v>
      </c>
      <c r="D72" s="7">
        <f>D73</f>
        <v>636</v>
      </c>
      <c r="E72" s="7">
        <f>E73</f>
        <v>410.4</v>
      </c>
      <c r="F72" s="7">
        <f>F73</f>
        <v>729</v>
      </c>
      <c r="G72" s="7">
        <f t="shared" ref="G72:I72" si="48">G73</f>
        <v>747</v>
      </c>
      <c r="H72" s="7">
        <f t="shared" si="48"/>
        <v>758</v>
      </c>
      <c r="I72" s="7">
        <f t="shared" si="48"/>
        <v>769</v>
      </c>
      <c r="J72" s="74"/>
      <c r="K72" s="83"/>
      <c r="L72" s="7"/>
      <c r="M72" s="7"/>
      <c r="N72" s="7"/>
    </row>
    <row r="73" spans="1:14" x14ac:dyDescent="0.2">
      <c r="A73" s="36" t="s">
        <v>170</v>
      </c>
      <c r="B73" s="5" t="s">
        <v>86</v>
      </c>
      <c r="C73" s="6" t="s">
        <v>172</v>
      </c>
      <c r="D73" s="7">
        <f>D74+D75</f>
        <v>636</v>
      </c>
      <c r="E73" s="7">
        <f t="shared" ref="E73:I73" si="49">E74+E75</f>
        <v>410.4</v>
      </c>
      <c r="F73" s="7">
        <f t="shared" si="49"/>
        <v>729</v>
      </c>
      <c r="G73" s="7">
        <f t="shared" si="49"/>
        <v>747</v>
      </c>
      <c r="H73" s="7">
        <f t="shared" si="49"/>
        <v>758</v>
      </c>
      <c r="I73" s="7">
        <f t="shared" si="49"/>
        <v>769</v>
      </c>
      <c r="J73" s="74"/>
      <c r="K73" s="83"/>
      <c r="L73" s="7"/>
      <c r="M73" s="7"/>
      <c r="N73" s="7"/>
    </row>
    <row r="74" spans="1:14" x14ac:dyDescent="0.2">
      <c r="A74" s="36" t="s">
        <v>171</v>
      </c>
      <c r="B74" s="5" t="s">
        <v>71</v>
      </c>
      <c r="C74" s="6" t="s">
        <v>173</v>
      </c>
      <c r="D74" s="7">
        <v>595</v>
      </c>
      <c r="E74" s="7">
        <v>374.7</v>
      </c>
      <c r="F74" s="7">
        <v>688</v>
      </c>
      <c r="G74" s="7">
        <v>704</v>
      </c>
      <c r="H74" s="7">
        <v>713</v>
      </c>
      <c r="I74" s="7">
        <v>722</v>
      </c>
      <c r="J74" s="74"/>
      <c r="K74" s="83"/>
      <c r="L74" s="7"/>
      <c r="M74" s="7"/>
      <c r="N74" s="7"/>
    </row>
    <row r="75" spans="1:14" ht="13.5" thickBot="1" x14ac:dyDescent="0.25">
      <c r="A75" s="36" t="s">
        <v>171</v>
      </c>
      <c r="B75" s="5" t="s">
        <v>78</v>
      </c>
      <c r="C75" s="6" t="s">
        <v>173</v>
      </c>
      <c r="D75" s="7">
        <v>41</v>
      </c>
      <c r="E75" s="7">
        <v>35.700000000000003</v>
      </c>
      <c r="F75" s="7">
        <v>41</v>
      </c>
      <c r="G75" s="7">
        <v>43</v>
      </c>
      <c r="H75" s="7">
        <v>45</v>
      </c>
      <c r="I75" s="7">
        <v>47</v>
      </c>
      <c r="J75" s="74"/>
      <c r="K75" s="83"/>
      <c r="L75" s="7"/>
      <c r="M75" s="7"/>
      <c r="N75" s="7"/>
    </row>
    <row r="76" spans="1:14" s="45" customFormat="1" ht="13.5" thickBot="1" x14ac:dyDescent="0.25">
      <c r="A76" s="17" t="s">
        <v>44</v>
      </c>
      <c r="B76" s="18" t="s">
        <v>71</v>
      </c>
      <c r="C76" s="25" t="s">
        <v>304</v>
      </c>
      <c r="D76" s="20">
        <f>D77+D80</f>
        <v>13368</v>
      </c>
      <c r="E76" s="20">
        <f>E77+E80</f>
        <v>5932.7</v>
      </c>
      <c r="F76" s="20">
        <f>F77+F80</f>
        <v>6100</v>
      </c>
      <c r="G76" s="20">
        <f t="shared" ref="G76:I76" si="50">G77+G80</f>
        <v>6000</v>
      </c>
      <c r="H76" s="20">
        <f t="shared" si="50"/>
        <v>6000</v>
      </c>
      <c r="I76" s="20">
        <f t="shared" si="50"/>
        <v>6000</v>
      </c>
      <c r="J76" s="73"/>
      <c r="K76" s="82"/>
    </row>
    <row r="77" spans="1:14" ht="56.25" x14ac:dyDescent="0.2">
      <c r="A77" s="35" t="s">
        <v>56</v>
      </c>
      <c r="B77" s="21" t="s">
        <v>86</v>
      </c>
      <c r="C77" s="30" t="s">
        <v>174</v>
      </c>
      <c r="D77" s="23">
        <f t="shared" ref="D77:F78" si="51">D78</f>
        <v>9368</v>
      </c>
      <c r="E77" s="23">
        <f t="shared" si="51"/>
        <v>2019.2</v>
      </c>
      <c r="F77" s="23">
        <f t="shared" si="51"/>
        <v>2100</v>
      </c>
      <c r="G77" s="23">
        <f t="shared" ref="G77:I78" si="52">G78</f>
        <v>2000</v>
      </c>
      <c r="H77" s="23">
        <f t="shared" si="52"/>
        <v>2000</v>
      </c>
      <c r="I77" s="23">
        <f t="shared" si="52"/>
        <v>2000</v>
      </c>
      <c r="J77" s="74"/>
    </row>
    <row r="78" spans="1:14" ht="67.5" x14ac:dyDescent="0.2">
      <c r="A78" s="36" t="s">
        <v>175</v>
      </c>
      <c r="B78" s="5" t="s">
        <v>86</v>
      </c>
      <c r="C78" s="8" t="s">
        <v>176</v>
      </c>
      <c r="D78" s="7">
        <f t="shared" si="51"/>
        <v>9368</v>
      </c>
      <c r="E78" s="7">
        <f t="shared" si="51"/>
        <v>2019.2</v>
      </c>
      <c r="F78" s="7">
        <f t="shared" si="51"/>
        <v>2100</v>
      </c>
      <c r="G78" s="7">
        <f t="shared" si="52"/>
        <v>2000</v>
      </c>
      <c r="H78" s="7">
        <f t="shared" si="52"/>
        <v>2000</v>
      </c>
      <c r="I78" s="7">
        <f t="shared" si="52"/>
        <v>2000</v>
      </c>
      <c r="J78" s="74"/>
    </row>
    <row r="79" spans="1:14" ht="67.5" x14ac:dyDescent="0.2">
      <c r="A79" s="36" t="s">
        <v>177</v>
      </c>
      <c r="B79" s="5" t="s">
        <v>71</v>
      </c>
      <c r="C79" s="8" t="s">
        <v>178</v>
      </c>
      <c r="D79" s="7">
        <v>9368</v>
      </c>
      <c r="E79" s="7">
        <v>2019.2</v>
      </c>
      <c r="F79" s="7">
        <v>2100</v>
      </c>
      <c r="G79" s="7">
        <v>2000</v>
      </c>
      <c r="H79" s="7">
        <v>2000</v>
      </c>
      <c r="I79" s="7">
        <v>2000</v>
      </c>
      <c r="J79" s="74"/>
    </row>
    <row r="80" spans="1:14" ht="22.5" x14ac:dyDescent="0.2">
      <c r="A80" s="36" t="s">
        <v>45</v>
      </c>
      <c r="B80" s="5" t="s">
        <v>86</v>
      </c>
      <c r="C80" s="6" t="s">
        <v>109</v>
      </c>
      <c r="D80" s="7">
        <f>D81+D83</f>
        <v>4000</v>
      </c>
      <c r="E80" s="7">
        <f t="shared" ref="E80:I80" si="53">E81+E83</f>
        <v>3913.5</v>
      </c>
      <c r="F80" s="7">
        <f t="shared" si="53"/>
        <v>4000</v>
      </c>
      <c r="G80" s="7">
        <f t="shared" si="53"/>
        <v>4000</v>
      </c>
      <c r="H80" s="7">
        <f t="shared" si="53"/>
        <v>4000</v>
      </c>
      <c r="I80" s="7">
        <f t="shared" si="53"/>
        <v>4000</v>
      </c>
      <c r="J80" s="74"/>
    </row>
    <row r="81" spans="1:14" ht="22.5" x14ac:dyDescent="0.2">
      <c r="A81" s="36" t="s">
        <v>80</v>
      </c>
      <c r="B81" s="5" t="s">
        <v>86</v>
      </c>
      <c r="C81" s="6" t="s">
        <v>81</v>
      </c>
      <c r="D81" s="7">
        <f>D82</f>
        <v>2500</v>
      </c>
      <c r="E81" s="7">
        <f>E82</f>
        <v>1312.9</v>
      </c>
      <c r="F81" s="7">
        <f>F82</f>
        <v>2500</v>
      </c>
      <c r="G81" s="7">
        <f t="shared" ref="G81:I81" si="54">G82</f>
        <v>2500</v>
      </c>
      <c r="H81" s="7">
        <f t="shared" si="54"/>
        <v>2500</v>
      </c>
      <c r="I81" s="7">
        <f t="shared" si="54"/>
        <v>2500</v>
      </c>
      <c r="J81" s="74"/>
    </row>
    <row r="82" spans="1:14" ht="33.75" x14ac:dyDescent="0.2">
      <c r="A82" s="36" t="s">
        <v>179</v>
      </c>
      <c r="B82" s="5" t="s">
        <v>71</v>
      </c>
      <c r="C82" s="6" t="s">
        <v>180</v>
      </c>
      <c r="D82" s="7">
        <v>2500</v>
      </c>
      <c r="E82" s="7">
        <v>1312.9</v>
      </c>
      <c r="F82" s="7">
        <v>2500</v>
      </c>
      <c r="G82" s="7">
        <v>2500</v>
      </c>
      <c r="H82" s="7">
        <v>2500</v>
      </c>
      <c r="I82" s="7">
        <v>2500</v>
      </c>
      <c r="J82" s="74"/>
    </row>
    <row r="83" spans="1:14" ht="45" x14ac:dyDescent="0.2">
      <c r="A83" s="36" t="s">
        <v>181</v>
      </c>
      <c r="B83" s="5" t="s">
        <v>86</v>
      </c>
      <c r="C83" s="6" t="s">
        <v>182</v>
      </c>
      <c r="D83" s="7">
        <f>D84</f>
        <v>1500</v>
      </c>
      <c r="E83" s="7">
        <f t="shared" ref="E83:I83" si="55">E84</f>
        <v>2600.6</v>
      </c>
      <c r="F83" s="7">
        <f t="shared" si="55"/>
        <v>1500</v>
      </c>
      <c r="G83" s="7">
        <f t="shared" si="55"/>
        <v>1500</v>
      </c>
      <c r="H83" s="7">
        <f t="shared" si="55"/>
        <v>1500</v>
      </c>
      <c r="I83" s="7">
        <f t="shared" si="55"/>
        <v>1500</v>
      </c>
      <c r="J83" s="74"/>
    </row>
    <row r="84" spans="1:14" ht="20.25" customHeight="1" x14ac:dyDescent="0.2">
      <c r="A84" s="36" t="s">
        <v>183</v>
      </c>
      <c r="B84" s="5" t="s">
        <v>86</v>
      </c>
      <c r="C84" s="6" t="s">
        <v>184</v>
      </c>
      <c r="D84" s="7">
        <f>D85</f>
        <v>1500</v>
      </c>
      <c r="E84" s="7">
        <f>E85</f>
        <v>2600.6</v>
      </c>
      <c r="F84" s="7">
        <f>F85</f>
        <v>1500</v>
      </c>
      <c r="G84" s="7">
        <f t="shared" ref="G84:I84" si="56">G85</f>
        <v>1500</v>
      </c>
      <c r="H84" s="7">
        <f t="shared" si="56"/>
        <v>1500</v>
      </c>
      <c r="I84" s="7">
        <f t="shared" si="56"/>
        <v>1500</v>
      </c>
      <c r="J84" s="74"/>
    </row>
    <row r="85" spans="1:14" ht="57" thickBot="1" x14ac:dyDescent="0.25">
      <c r="A85" s="36" t="s">
        <v>185</v>
      </c>
      <c r="B85" s="5" t="s">
        <v>71</v>
      </c>
      <c r="C85" s="6" t="s">
        <v>186</v>
      </c>
      <c r="D85" s="7">
        <v>1500</v>
      </c>
      <c r="E85" s="7">
        <v>2600.6</v>
      </c>
      <c r="F85" s="7">
        <v>1500</v>
      </c>
      <c r="G85" s="7">
        <v>1500</v>
      </c>
      <c r="H85" s="7">
        <v>1500</v>
      </c>
      <c r="I85" s="7">
        <v>1500</v>
      </c>
      <c r="J85" s="74"/>
    </row>
    <row r="86" spans="1:14" s="45" customFormat="1" ht="13.5" thickBot="1" x14ac:dyDescent="0.25">
      <c r="A86" s="17" t="s">
        <v>46</v>
      </c>
      <c r="B86" s="18" t="s">
        <v>86</v>
      </c>
      <c r="C86" s="25" t="s">
        <v>305</v>
      </c>
      <c r="D86" s="20">
        <f>D87+D113+D115+D111</f>
        <v>712</v>
      </c>
      <c r="E86" s="20">
        <f t="shared" ref="E86:I86" si="57">E87+E113+E115+E111</f>
        <v>1219</v>
      </c>
      <c r="F86" s="20">
        <f t="shared" si="57"/>
        <v>1100</v>
      </c>
      <c r="G86" s="20">
        <f t="shared" si="57"/>
        <v>876</v>
      </c>
      <c r="H86" s="20">
        <f t="shared" si="57"/>
        <v>911</v>
      </c>
      <c r="I86" s="20">
        <f t="shared" si="57"/>
        <v>947</v>
      </c>
      <c r="J86" s="73"/>
      <c r="K86" s="82"/>
    </row>
    <row r="87" spans="1:14" s="45" customFormat="1" ht="21" x14ac:dyDescent="0.2">
      <c r="A87" s="56" t="s">
        <v>335</v>
      </c>
      <c r="B87" s="51" t="s">
        <v>86</v>
      </c>
      <c r="C87" s="57" t="s">
        <v>325</v>
      </c>
      <c r="D87" s="55">
        <f>D88+D92+D95+D100+D102+D107+D104+D98</f>
        <v>424.20000000000005</v>
      </c>
      <c r="E87" s="55">
        <f t="shared" ref="E87:I87" si="58">E88+E92+E95+E100+E102+E107+E104+E98</f>
        <v>719.6</v>
      </c>
      <c r="F87" s="55">
        <f t="shared" si="58"/>
        <v>600.6</v>
      </c>
      <c r="G87" s="55">
        <f t="shared" si="58"/>
        <v>491</v>
      </c>
      <c r="H87" s="55">
        <f t="shared" si="58"/>
        <v>576</v>
      </c>
      <c r="I87" s="55">
        <f t="shared" si="58"/>
        <v>612</v>
      </c>
      <c r="J87" s="73"/>
      <c r="K87" s="82"/>
      <c r="L87" s="85"/>
      <c r="M87" s="85"/>
      <c r="N87" s="85"/>
    </row>
    <row r="88" spans="1:14" ht="33.75" x14ac:dyDescent="0.2">
      <c r="A88" s="36" t="s">
        <v>336</v>
      </c>
      <c r="B88" s="5" t="s">
        <v>86</v>
      </c>
      <c r="C88" s="8" t="s">
        <v>319</v>
      </c>
      <c r="D88" s="54">
        <f>D89+D90+D91</f>
        <v>23.5</v>
      </c>
      <c r="E88" s="54">
        <f t="shared" ref="E88:I88" si="59">E89+E90+E91</f>
        <v>53.3</v>
      </c>
      <c r="F88" s="54">
        <f t="shared" si="59"/>
        <v>14.9</v>
      </c>
      <c r="G88" s="54">
        <f t="shared" si="59"/>
        <v>40</v>
      </c>
      <c r="H88" s="54">
        <f t="shared" si="59"/>
        <v>40</v>
      </c>
      <c r="I88" s="54">
        <f t="shared" si="59"/>
        <v>40</v>
      </c>
      <c r="J88" s="75"/>
    </row>
    <row r="89" spans="1:14" ht="56.25" x14ac:dyDescent="0.2">
      <c r="A89" s="36" t="s">
        <v>337</v>
      </c>
      <c r="B89" s="5" t="s">
        <v>107</v>
      </c>
      <c r="C89" s="8" t="s">
        <v>313</v>
      </c>
      <c r="D89" s="7">
        <v>13</v>
      </c>
      <c r="E89" s="7">
        <v>4.3</v>
      </c>
      <c r="F89" s="7">
        <v>4.5</v>
      </c>
      <c r="G89" s="7">
        <v>5</v>
      </c>
      <c r="H89" s="7">
        <v>5</v>
      </c>
      <c r="I89" s="7">
        <v>5</v>
      </c>
      <c r="J89" s="74"/>
      <c r="M89" s="46"/>
    </row>
    <row r="90" spans="1:14" ht="56.25" x14ac:dyDescent="0.2">
      <c r="A90" s="36" t="s">
        <v>337</v>
      </c>
      <c r="B90" s="5" t="s">
        <v>312</v>
      </c>
      <c r="C90" s="8" t="s">
        <v>313</v>
      </c>
      <c r="D90" s="7">
        <v>0.5</v>
      </c>
      <c r="E90" s="7">
        <v>24</v>
      </c>
      <c r="F90" s="7">
        <v>0.4</v>
      </c>
      <c r="G90" s="7">
        <v>25</v>
      </c>
      <c r="H90" s="7">
        <v>25</v>
      </c>
      <c r="I90" s="7">
        <v>25</v>
      </c>
      <c r="J90" s="74"/>
    </row>
    <row r="91" spans="1:14" ht="56.25" x14ac:dyDescent="0.2">
      <c r="A91" s="36" t="s">
        <v>337</v>
      </c>
      <c r="B91" s="5" t="s">
        <v>392</v>
      </c>
      <c r="C91" s="8" t="s">
        <v>313</v>
      </c>
      <c r="D91" s="7">
        <v>10</v>
      </c>
      <c r="E91" s="7">
        <v>25</v>
      </c>
      <c r="F91" s="7">
        <v>10</v>
      </c>
      <c r="G91" s="7">
        <v>10</v>
      </c>
      <c r="H91" s="7">
        <v>10</v>
      </c>
      <c r="I91" s="7">
        <v>10</v>
      </c>
      <c r="J91" s="74"/>
    </row>
    <row r="92" spans="1:14" ht="56.25" x14ac:dyDescent="0.2">
      <c r="A92" s="36" t="s">
        <v>338</v>
      </c>
      <c r="B92" s="5" t="s">
        <v>86</v>
      </c>
      <c r="C92" s="8" t="s">
        <v>320</v>
      </c>
      <c r="D92" s="54">
        <f>D93+D94</f>
        <v>146</v>
      </c>
      <c r="E92" s="54">
        <f t="shared" ref="E92:I92" si="60">E93+E94</f>
        <v>150.80000000000001</v>
      </c>
      <c r="F92" s="54">
        <f t="shared" si="60"/>
        <v>107</v>
      </c>
      <c r="G92" s="54">
        <f t="shared" si="60"/>
        <v>57</v>
      </c>
      <c r="H92" s="54">
        <f t="shared" si="60"/>
        <v>157</v>
      </c>
      <c r="I92" s="54">
        <f t="shared" si="60"/>
        <v>157</v>
      </c>
      <c r="J92" s="75"/>
    </row>
    <row r="93" spans="1:14" ht="67.5" x14ac:dyDescent="0.2">
      <c r="A93" s="36" t="s">
        <v>339</v>
      </c>
      <c r="B93" s="5" t="s">
        <v>107</v>
      </c>
      <c r="C93" s="8" t="s">
        <v>311</v>
      </c>
      <c r="D93" s="7">
        <v>46</v>
      </c>
      <c r="E93" s="7">
        <v>7.3</v>
      </c>
      <c r="F93" s="7">
        <v>7</v>
      </c>
      <c r="G93" s="7">
        <v>7</v>
      </c>
      <c r="H93" s="7">
        <v>7</v>
      </c>
      <c r="I93" s="7">
        <v>7</v>
      </c>
      <c r="J93" s="74"/>
    </row>
    <row r="94" spans="1:14" ht="67.5" x14ac:dyDescent="0.2">
      <c r="A94" s="36" t="s">
        <v>339</v>
      </c>
      <c r="B94" s="5" t="s">
        <v>312</v>
      </c>
      <c r="C94" s="8" t="s">
        <v>311</v>
      </c>
      <c r="D94" s="7">
        <v>100</v>
      </c>
      <c r="E94" s="7">
        <v>143.5</v>
      </c>
      <c r="F94" s="7">
        <v>100</v>
      </c>
      <c r="G94" s="7">
        <v>50</v>
      </c>
      <c r="H94" s="7">
        <v>150</v>
      </c>
      <c r="I94" s="7">
        <v>150</v>
      </c>
      <c r="J94" s="74"/>
    </row>
    <row r="95" spans="1:14" ht="33.75" x14ac:dyDescent="0.2">
      <c r="A95" s="36" t="s">
        <v>340</v>
      </c>
      <c r="B95" s="5" t="s">
        <v>86</v>
      </c>
      <c r="C95" s="8" t="s">
        <v>327</v>
      </c>
      <c r="D95" s="54">
        <f>D96+D97</f>
        <v>12.5</v>
      </c>
      <c r="E95" s="54">
        <f t="shared" ref="E95:I95" si="61">E96+E97</f>
        <v>37.200000000000003</v>
      </c>
      <c r="F95" s="54">
        <f t="shared" si="61"/>
        <v>13</v>
      </c>
      <c r="G95" s="54">
        <f t="shared" si="61"/>
        <v>40</v>
      </c>
      <c r="H95" s="54">
        <f t="shared" si="61"/>
        <v>40</v>
      </c>
      <c r="I95" s="54">
        <f t="shared" si="61"/>
        <v>40</v>
      </c>
      <c r="J95" s="75"/>
    </row>
    <row r="96" spans="1:14" ht="56.25" x14ac:dyDescent="0.2">
      <c r="A96" s="36" t="s">
        <v>341</v>
      </c>
      <c r="B96" s="5" t="s">
        <v>312</v>
      </c>
      <c r="C96" s="8" t="s">
        <v>328</v>
      </c>
      <c r="D96" s="7">
        <v>2.5</v>
      </c>
      <c r="E96" s="7">
        <v>12.2</v>
      </c>
      <c r="F96" s="7">
        <v>3</v>
      </c>
      <c r="G96" s="7">
        <v>15</v>
      </c>
      <c r="H96" s="7">
        <v>15</v>
      </c>
      <c r="I96" s="7">
        <v>15</v>
      </c>
      <c r="J96" s="74"/>
    </row>
    <row r="97" spans="1:10" ht="56.25" x14ac:dyDescent="0.2">
      <c r="A97" s="36" t="s">
        <v>399</v>
      </c>
      <c r="B97" s="5" t="s">
        <v>71</v>
      </c>
      <c r="C97" s="8" t="s">
        <v>400</v>
      </c>
      <c r="D97" s="7">
        <v>10</v>
      </c>
      <c r="E97" s="7">
        <v>25</v>
      </c>
      <c r="F97" s="7">
        <v>10</v>
      </c>
      <c r="G97" s="7">
        <v>25</v>
      </c>
      <c r="H97" s="7">
        <v>25</v>
      </c>
      <c r="I97" s="7">
        <v>25</v>
      </c>
      <c r="J97" s="74"/>
    </row>
    <row r="98" spans="1:10" ht="45" x14ac:dyDescent="0.2">
      <c r="A98" s="36" t="s">
        <v>393</v>
      </c>
      <c r="B98" s="5" t="s">
        <v>86</v>
      </c>
      <c r="C98" s="8" t="s">
        <v>394</v>
      </c>
      <c r="D98" s="54">
        <f>D99</f>
        <v>23.5</v>
      </c>
      <c r="E98" s="54">
        <f t="shared" ref="E98:I98" si="62">E99</f>
        <v>10</v>
      </c>
      <c r="F98" s="54">
        <f t="shared" si="62"/>
        <v>10</v>
      </c>
      <c r="G98" s="54">
        <f t="shared" si="62"/>
        <v>10</v>
      </c>
      <c r="H98" s="54">
        <f t="shared" si="62"/>
        <v>10</v>
      </c>
      <c r="I98" s="54">
        <f t="shared" si="62"/>
        <v>10</v>
      </c>
      <c r="J98" s="75"/>
    </row>
    <row r="99" spans="1:10" ht="56.25" x14ac:dyDescent="0.2">
      <c r="A99" s="36" t="s">
        <v>401</v>
      </c>
      <c r="B99" s="5" t="s">
        <v>71</v>
      </c>
      <c r="C99" s="8" t="s">
        <v>402</v>
      </c>
      <c r="D99" s="7">
        <v>23.5</v>
      </c>
      <c r="E99" s="7">
        <v>10</v>
      </c>
      <c r="F99" s="7">
        <v>10</v>
      </c>
      <c r="G99" s="7">
        <v>10</v>
      </c>
      <c r="H99" s="7">
        <v>10</v>
      </c>
      <c r="I99" s="7">
        <v>10</v>
      </c>
      <c r="J99" s="74"/>
    </row>
    <row r="100" spans="1:10" ht="45" x14ac:dyDescent="0.2">
      <c r="A100" s="36" t="s">
        <v>342</v>
      </c>
      <c r="B100" s="5" t="s">
        <v>86</v>
      </c>
      <c r="C100" s="8" t="s">
        <v>321</v>
      </c>
      <c r="D100" s="54">
        <f>D101</f>
        <v>28.8</v>
      </c>
      <c r="E100" s="54">
        <f t="shared" ref="E100:I100" si="63">E101</f>
        <v>20.5</v>
      </c>
      <c r="F100" s="54">
        <f t="shared" si="63"/>
        <v>28.8</v>
      </c>
      <c r="G100" s="54">
        <f t="shared" si="63"/>
        <v>25</v>
      </c>
      <c r="H100" s="54">
        <f t="shared" si="63"/>
        <v>25</v>
      </c>
      <c r="I100" s="54">
        <f t="shared" si="63"/>
        <v>25</v>
      </c>
      <c r="J100" s="75"/>
    </row>
    <row r="101" spans="1:10" ht="78.75" x14ac:dyDescent="0.2">
      <c r="A101" s="36" t="s">
        <v>343</v>
      </c>
      <c r="B101" s="5" t="s">
        <v>312</v>
      </c>
      <c r="C101" s="8" t="s">
        <v>314</v>
      </c>
      <c r="D101" s="7">
        <v>28.8</v>
      </c>
      <c r="E101" s="7">
        <v>20.5</v>
      </c>
      <c r="F101" s="7">
        <v>28.8</v>
      </c>
      <c r="G101" s="7">
        <v>25</v>
      </c>
      <c r="H101" s="7">
        <v>25</v>
      </c>
      <c r="I101" s="7">
        <v>25</v>
      </c>
      <c r="J101" s="74"/>
    </row>
    <row r="102" spans="1:10" ht="45" x14ac:dyDescent="0.2">
      <c r="A102" s="36" t="s">
        <v>344</v>
      </c>
      <c r="B102" s="5" t="s">
        <v>86</v>
      </c>
      <c r="C102" s="8" t="s">
        <v>330</v>
      </c>
      <c r="D102" s="54">
        <f>D103</f>
        <v>3</v>
      </c>
      <c r="E102" s="54">
        <f t="shared" ref="E102:I102" si="64">E103</f>
        <v>6.8</v>
      </c>
      <c r="F102" s="54">
        <f t="shared" si="64"/>
        <v>3</v>
      </c>
      <c r="G102" s="54">
        <f t="shared" si="64"/>
        <v>10</v>
      </c>
      <c r="H102" s="54">
        <f t="shared" si="64"/>
        <v>10</v>
      </c>
      <c r="I102" s="54">
        <f t="shared" si="64"/>
        <v>10</v>
      </c>
      <c r="J102" s="75"/>
    </row>
    <row r="103" spans="1:10" ht="56.25" x14ac:dyDescent="0.2">
      <c r="A103" s="36" t="s">
        <v>345</v>
      </c>
      <c r="B103" s="5" t="s">
        <v>312</v>
      </c>
      <c r="C103" s="8" t="s">
        <v>329</v>
      </c>
      <c r="D103" s="7">
        <v>3</v>
      </c>
      <c r="E103" s="7">
        <v>6.8</v>
      </c>
      <c r="F103" s="7">
        <v>3</v>
      </c>
      <c r="G103" s="7">
        <v>10</v>
      </c>
      <c r="H103" s="7">
        <v>10</v>
      </c>
      <c r="I103" s="7">
        <v>10</v>
      </c>
      <c r="J103" s="74"/>
    </row>
    <row r="104" spans="1:10" ht="33.75" x14ac:dyDescent="0.2">
      <c r="A104" s="36" t="s">
        <v>346</v>
      </c>
      <c r="B104" s="5" t="s">
        <v>86</v>
      </c>
      <c r="C104" s="8" t="s">
        <v>322</v>
      </c>
      <c r="D104" s="54">
        <f>D106+D105</f>
        <v>32</v>
      </c>
      <c r="E104" s="54">
        <f t="shared" ref="E104:I104" si="65">E106+E105</f>
        <v>13.9</v>
      </c>
      <c r="F104" s="54">
        <f t="shared" si="65"/>
        <v>20</v>
      </c>
      <c r="G104" s="54">
        <f t="shared" si="65"/>
        <v>15</v>
      </c>
      <c r="H104" s="54">
        <f t="shared" si="65"/>
        <v>15</v>
      </c>
      <c r="I104" s="54">
        <f t="shared" si="65"/>
        <v>15</v>
      </c>
      <c r="J104" s="75"/>
    </row>
    <row r="105" spans="1:10" ht="56.25" x14ac:dyDescent="0.2">
      <c r="A105" s="36" t="s">
        <v>347</v>
      </c>
      <c r="B105" s="5" t="s">
        <v>107</v>
      </c>
      <c r="C105" s="8" t="s">
        <v>315</v>
      </c>
      <c r="D105" s="7">
        <v>12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4"/>
    </row>
    <row r="106" spans="1:10" ht="56.25" x14ac:dyDescent="0.2">
      <c r="A106" s="36" t="s">
        <v>347</v>
      </c>
      <c r="B106" s="5" t="s">
        <v>312</v>
      </c>
      <c r="C106" s="8" t="s">
        <v>315</v>
      </c>
      <c r="D106" s="7">
        <v>20</v>
      </c>
      <c r="E106" s="7">
        <v>13.9</v>
      </c>
      <c r="F106" s="7">
        <v>20</v>
      </c>
      <c r="G106" s="7">
        <v>15</v>
      </c>
      <c r="H106" s="7">
        <v>15</v>
      </c>
      <c r="I106" s="7">
        <v>15</v>
      </c>
      <c r="J106" s="74"/>
    </row>
    <row r="107" spans="1:10" ht="45" x14ac:dyDescent="0.2">
      <c r="A107" s="36" t="s">
        <v>348</v>
      </c>
      <c r="B107" s="5" t="s">
        <v>86</v>
      </c>
      <c r="C107" s="8" t="s">
        <v>323</v>
      </c>
      <c r="D107" s="54">
        <f t="shared" ref="D107:I107" si="66">D108+D109+D110</f>
        <v>154.9</v>
      </c>
      <c r="E107" s="54">
        <f t="shared" si="66"/>
        <v>427.1</v>
      </c>
      <c r="F107" s="54">
        <f t="shared" si="66"/>
        <v>403.9</v>
      </c>
      <c r="G107" s="54">
        <f t="shared" si="66"/>
        <v>294</v>
      </c>
      <c r="H107" s="54">
        <f t="shared" si="66"/>
        <v>279</v>
      </c>
      <c r="I107" s="54">
        <f t="shared" si="66"/>
        <v>315</v>
      </c>
      <c r="J107" s="75"/>
    </row>
    <row r="108" spans="1:10" ht="56.25" x14ac:dyDescent="0.2">
      <c r="A108" s="36" t="s">
        <v>349</v>
      </c>
      <c r="B108" s="5" t="s">
        <v>107</v>
      </c>
      <c r="C108" s="8" t="s">
        <v>316</v>
      </c>
      <c r="D108" s="7">
        <v>30</v>
      </c>
      <c r="E108" s="7">
        <v>10.6</v>
      </c>
      <c r="F108" s="7">
        <v>11</v>
      </c>
      <c r="G108" s="7">
        <v>10</v>
      </c>
      <c r="H108" s="7">
        <v>10</v>
      </c>
      <c r="I108" s="7">
        <v>10</v>
      </c>
      <c r="J108" s="74"/>
    </row>
    <row r="109" spans="1:10" ht="56.25" x14ac:dyDescent="0.2">
      <c r="A109" s="36" t="s">
        <v>349</v>
      </c>
      <c r="B109" s="5" t="s">
        <v>312</v>
      </c>
      <c r="C109" s="8" t="s">
        <v>316</v>
      </c>
      <c r="D109" s="7">
        <v>100</v>
      </c>
      <c r="E109" s="7">
        <v>299.60000000000002</v>
      </c>
      <c r="F109" s="7">
        <v>275.89999999999998</v>
      </c>
      <c r="G109" s="7">
        <v>184</v>
      </c>
      <c r="H109" s="7">
        <v>169</v>
      </c>
      <c r="I109" s="7">
        <v>205</v>
      </c>
      <c r="J109" s="74"/>
    </row>
    <row r="110" spans="1:10" ht="56.25" x14ac:dyDescent="0.2">
      <c r="A110" s="36" t="s">
        <v>396</v>
      </c>
      <c r="B110" s="5" t="s">
        <v>71</v>
      </c>
      <c r="C110" s="8" t="s">
        <v>395</v>
      </c>
      <c r="D110" s="7">
        <v>24.9</v>
      </c>
      <c r="E110" s="7">
        <v>116.9</v>
      </c>
      <c r="F110" s="7">
        <v>117</v>
      </c>
      <c r="G110" s="7">
        <v>100</v>
      </c>
      <c r="H110" s="7">
        <v>100</v>
      </c>
      <c r="I110" s="7">
        <v>100</v>
      </c>
      <c r="J110" s="74"/>
    </row>
    <row r="111" spans="1:10" ht="33.75" x14ac:dyDescent="0.2">
      <c r="A111" s="36" t="s">
        <v>434</v>
      </c>
      <c r="B111" s="5" t="s">
        <v>86</v>
      </c>
      <c r="C111" s="8" t="s">
        <v>435</v>
      </c>
      <c r="D111" s="7">
        <f>D112</f>
        <v>25</v>
      </c>
      <c r="E111" s="7">
        <f t="shared" ref="E111:I111" si="67">E112</f>
        <v>116.2</v>
      </c>
      <c r="F111" s="7">
        <f t="shared" si="67"/>
        <v>116.2</v>
      </c>
      <c r="G111" s="7">
        <f t="shared" si="67"/>
        <v>100</v>
      </c>
      <c r="H111" s="7">
        <f t="shared" si="67"/>
        <v>100</v>
      </c>
      <c r="I111" s="7">
        <f t="shared" si="67"/>
        <v>100</v>
      </c>
      <c r="J111" s="74"/>
    </row>
    <row r="112" spans="1:10" ht="45" x14ac:dyDescent="0.2">
      <c r="A112" s="36" t="s">
        <v>437</v>
      </c>
      <c r="B112" s="5" t="s">
        <v>71</v>
      </c>
      <c r="C112" s="8" t="s">
        <v>436</v>
      </c>
      <c r="D112" s="7">
        <v>25</v>
      </c>
      <c r="E112" s="7">
        <v>116.2</v>
      </c>
      <c r="F112" s="7">
        <v>116.2</v>
      </c>
      <c r="G112" s="7">
        <v>100</v>
      </c>
      <c r="H112" s="7">
        <v>100</v>
      </c>
      <c r="I112" s="7">
        <v>100</v>
      </c>
      <c r="J112" s="74"/>
    </row>
    <row r="113" spans="1:11" ht="22.5" x14ac:dyDescent="0.2">
      <c r="A113" s="36" t="s">
        <v>350</v>
      </c>
      <c r="B113" s="5" t="s">
        <v>86</v>
      </c>
      <c r="C113" s="8" t="s">
        <v>324</v>
      </c>
      <c r="D113" s="54">
        <f>D114</f>
        <v>83</v>
      </c>
      <c r="E113" s="54">
        <f t="shared" ref="E113:I113" si="68">E114</f>
        <v>88</v>
      </c>
      <c r="F113" s="54">
        <f t="shared" si="68"/>
        <v>88</v>
      </c>
      <c r="G113" s="54">
        <f t="shared" si="68"/>
        <v>150</v>
      </c>
      <c r="H113" s="54">
        <f t="shared" si="68"/>
        <v>100</v>
      </c>
      <c r="I113" s="54">
        <f t="shared" si="68"/>
        <v>100</v>
      </c>
      <c r="J113" s="75"/>
    </row>
    <row r="114" spans="1:11" ht="33.75" x14ac:dyDescent="0.2">
      <c r="A114" s="36" t="s">
        <v>351</v>
      </c>
      <c r="B114" s="5" t="s">
        <v>331</v>
      </c>
      <c r="C114" s="8" t="s">
        <v>317</v>
      </c>
      <c r="D114" s="7">
        <v>83</v>
      </c>
      <c r="E114" s="7">
        <v>88</v>
      </c>
      <c r="F114" s="7">
        <v>88</v>
      </c>
      <c r="G114" s="7">
        <v>150</v>
      </c>
      <c r="H114" s="7">
        <v>100</v>
      </c>
      <c r="I114" s="7">
        <v>100</v>
      </c>
      <c r="J114" s="74"/>
    </row>
    <row r="115" spans="1:11" x14ac:dyDescent="0.2">
      <c r="A115" s="36" t="s">
        <v>352</v>
      </c>
      <c r="B115" s="5" t="s">
        <v>86</v>
      </c>
      <c r="C115" s="8" t="s">
        <v>326</v>
      </c>
      <c r="D115" s="7">
        <f t="shared" ref="D115:I115" si="69">D119+D116</f>
        <v>179.8</v>
      </c>
      <c r="E115" s="7">
        <f t="shared" si="69"/>
        <v>295.2</v>
      </c>
      <c r="F115" s="7">
        <f t="shared" si="69"/>
        <v>295.2</v>
      </c>
      <c r="G115" s="7">
        <f t="shared" si="69"/>
        <v>135</v>
      </c>
      <c r="H115" s="7">
        <f t="shared" si="69"/>
        <v>135</v>
      </c>
      <c r="I115" s="7">
        <f t="shared" si="69"/>
        <v>135</v>
      </c>
      <c r="J115" s="74"/>
    </row>
    <row r="116" spans="1:11" ht="67.5" x14ac:dyDescent="0.2">
      <c r="A116" s="36" t="s">
        <v>438</v>
      </c>
      <c r="B116" s="5" t="s">
        <v>86</v>
      </c>
      <c r="C116" s="8" t="s">
        <v>439</v>
      </c>
      <c r="D116" s="54">
        <f>D117+D118</f>
        <v>52.6</v>
      </c>
      <c r="E116" s="54">
        <f t="shared" ref="E116:I116" si="70">E117+E118</f>
        <v>105.30000000000001</v>
      </c>
      <c r="F116" s="54">
        <f t="shared" si="70"/>
        <v>105.30000000000001</v>
      </c>
      <c r="G116" s="54">
        <f t="shared" si="70"/>
        <v>120</v>
      </c>
      <c r="H116" s="54">
        <f t="shared" si="70"/>
        <v>120</v>
      </c>
      <c r="I116" s="54">
        <f t="shared" si="70"/>
        <v>120</v>
      </c>
      <c r="J116" s="74"/>
    </row>
    <row r="117" spans="1:11" ht="45" x14ac:dyDescent="0.2">
      <c r="A117" s="36" t="s">
        <v>440</v>
      </c>
      <c r="B117" s="5" t="s">
        <v>71</v>
      </c>
      <c r="C117" s="8" t="s">
        <v>441</v>
      </c>
      <c r="D117" s="7">
        <v>52.6</v>
      </c>
      <c r="E117" s="7">
        <v>52.6</v>
      </c>
      <c r="F117" s="7">
        <v>52.6</v>
      </c>
      <c r="G117" s="7">
        <v>60</v>
      </c>
      <c r="H117" s="7">
        <v>60</v>
      </c>
      <c r="I117" s="7">
        <v>60</v>
      </c>
      <c r="J117" s="74"/>
    </row>
    <row r="118" spans="1:11" ht="45" x14ac:dyDescent="0.2">
      <c r="A118" s="36" t="s">
        <v>440</v>
      </c>
      <c r="B118" s="5" t="s">
        <v>78</v>
      </c>
      <c r="C118" s="8" t="s">
        <v>441</v>
      </c>
      <c r="D118" s="7">
        <v>0</v>
      </c>
      <c r="E118" s="7">
        <v>52.7</v>
      </c>
      <c r="F118" s="7">
        <v>52.7</v>
      </c>
      <c r="G118" s="7">
        <v>60</v>
      </c>
      <c r="H118" s="7">
        <v>60</v>
      </c>
      <c r="I118" s="7">
        <v>60</v>
      </c>
      <c r="J118" s="74"/>
    </row>
    <row r="119" spans="1:11" ht="45" x14ac:dyDescent="0.2">
      <c r="A119" s="36" t="s">
        <v>354</v>
      </c>
      <c r="B119" s="5" t="s">
        <v>86</v>
      </c>
      <c r="C119" s="8" t="s">
        <v>398</v>
      </c>
      <c r="D119" s="54">
        <f>D121+D122+D123+D124+D125+D126+D120</f>
        <v>127.2</v>
      </c>
      <c r="E119" s="54">
        <f t="shared" ref="E119:I119" si="71">E121+E122+E123+E124+E125+E126+E120</f>
        <v>189.89999999999998</v>
      </c>
      <c r="F119" s="54">
        <f t="shared" si="71"/>
        <v>189.89999999999998</v>
      </c>
      <c r="G119" s="54">
        <f t="shared" si="71"/>
        <v>15</v>
      </c>
      <c r="H119" s="54">
        <f t="shared" si="71"/>
        <v>15</v>
      </c>
      <c r="I119" s="54">
        <f t="shared" si="71"/>
        <v>15</v>
      </c>
      <c r="J119" s="75"/>
    </row>
    <row r="120" spans="1:11" ht="45" x14ac:dyDescent="0.2">
      <c r="A120" s="36" t="s">
        <v>353</v>
      </c>
      <c r="B120" s="5" t="s">
        <v>87</v>
      </c>
      <c r="C120" s="8" t="s">
        <v>318</v>
      </c>
      <c r="D120" s="7">
        <v>0</v>
      </c>
      <c r="E120" s="7">
        <v>28</v>
      </c>
      <c r="F120" s="7">
        <v>28</v>
      </c>
      <c r="G120" s="7">
        <v>0</v>
      </c>
      <c r="H120" s="7">
        <v>0</v>
      </c>
      <c r="I120" s="7">
        <v>0</v>
      </c>
      <c r="J120" s="75"/>
    </row>
    <row r="121" spans="1:11" ht="45" x14ac:dyDescent="0.2">
      <c r="A121" s="36" t="s">
        <v>353</v>
      </c>
      <c r="B121" s="5" t="s">
        <v>71</v>
      </c>
      <c r="C121" s="8" t="s">
        <v>318</v>
      </c>
      <c r="D121" s="7">
        <v>0</v>
      </c>
      <c r="E121" s="7">
        <v>14.1</v>
      </c>
      <c r="F121" s="7">
        <v>14.1</v>
      </c>
      <c r="G121" s="7">
        <v>10</v>
      </c>
      <c r="H121" s="7">
        <v>10</v>
      </c>
      <c r="I121" s="7">
        <v>10</v>
      </c>
      <c r="J121" s="74"/>
    </row>
    <row r="122" spans="1:11" ht="45" x14ac:dyDescent="0.2">
      <c r="A122" s="36" t="s">
        <v>353</v>
      </c>
      <c r="B122" s="5" t="s">
        <v>331</v>
      </c>
      <c r="C122" s="8" t="s">
        <v>318</v>
      </c>
      <c r="D122" s="7">
        <v>0.5</v>
      </c>
      <c r="E122" s="7">
        <v>0.5</v>
      </c>
      <c r="F122" s="7">
        <v>0.5</v>
      </c>
      <c r="G122" s="7">
        <v>5</v>
      </c>
      <c r="H122" s="7">
        <v>5</v>
      </c>
      <c r="I122" s="7">
        <v>5</v>
      </c>
      <c r="J122" s="74"/>
    </row>
    <row r="123" spans="1:11" ht="45" x14ac:dyDescent="0.2">
      <c r="A123" s="36" t="s">
        <v>353</v>
      </c>
      <c r="B123" s="5" t="s">
        <v>403</v>
      </c>
      <c r="C123" s="8" t="s">
        <v>318</v>
      </c>
      <c r="D123" s="7">
        <v>15</v>
      </c>
      <c r="E123" s="7">
        <v>13.2</v>
      </c>
      <c r="F123" s="7">
        <v>13.2</v>
      </c>
      <c r="G123" s="7">
        <v>0</v>
      </c>
      <c r="H123" s="7">
        <v>0</v>
      </c>
      <c r="I123" s="7">
        <v>0</v>
      </c>
      <c r="J123" s="74"/>
    </row>
    <row r="124" spans="1:11" ht="45" x14ac:dyDescent="0.2">
      <c r="A124" s="36" t="s">
        <v>353</v>
      </c>
      <c r="B124" s="5" t="s">
        <v>332</v>
      </c>
      <c r="C124" s="8" t="s">
        <v>318</v>
      </c>
      <c r="D124" s="7">
        <v>30</v>
      </c>
      <c r="E124" s="7">
        <v>30</v>
      </c>
      <c r="F124" s="7">
        <v>30</v>
      </c>
      <c r="G124" s="7">
        <v>0</v>
      </c>
      <c r="H124" s="7">
        <v>0</v>
      </c>
      <c r="I124" s="7">
        <v>0</v>
      </c>
      <c r="J124" s="74"/>
    </row>
    <row r="125" spans="1:11" ht="45" x14ac:dyDescent="0.2">
      <c r="A125" s="36" t="s">
        <v>353</v>
      </c>
      <c r="B125" s="5" t="s">
        <v>110</v>
      </c>
      <c r="C125" s="8" t="s">
        <v>318</v>
      </c>
      <c r="D125" s="7">
        <v>79.2</v>
      </c>
      <c r="E125" s="7">
        <v>100.9</v>
      </c>
      <c r="F125" s="7">
        <v>100.9</v>
      </c>
      <c r="G125" s="7">
        <v>0</v>
      </c>
      <c r="H125" s="7">
        <v>0</v>
      </c>
      <c r="I125" s="7">
        <v>0</v>
      </c>
      <c r="J125" s="74"/>
    </row>
    <row r="126" spans="1:11" ht="57" thickBot="1" x14ac:dyDescent="0.25">
      <c r="A126" s="5" t="s">
        <v>355</v>
      </c>
      <c r="B126" s="5" t="s">
        <v>87</v>
      </c>
      <c r="C126" s="8" t="s">
        <v>333</v>
      </c>
      <c r="D126" s="7">
        <v>2.5</v>
      </c>
      <c r="E126" s="7">
        <v>3.2</v>
      </c>
      <c r="F126" s="7">
        <v>3.2</v>
      </c>
      <c r="G126" s="7">
        <v>0</v>
      </c>
      <c r="H126" s="7">
        <v>0</v>
      </c>
      <c r="I126" s="7">
        <v>0</v>
      </c>
      <c r="J126" s="74"/>
    </row>
    <row r="127" spans="1:11" s="45" customFormat="1" ht="13.5" thickBot="1" x14ac:dyDescent="0.25">
      <c r="A127" s="17" t="s">
        <v>17</v>
      </c>
      <c r="B127" s="18" t="s">
        <v>86</v>
      </c>
      <c r="C127" s="25" t="s">
        <v>112</v>
      </c>
      <c r="D127" s="20">
        <f t="shared" ref="D127:I127" si="72">D128+D130</f>
        <v>2114</v>
      </c>
      <c r="E127" s="20">
        <f t="shared" si="72"/>
        <v>931.4</v>
      </c>
      <c r="F127" s="20">
        <f t="shared" si="72"/>
        <v>1050</v>
      </c>
      <c r="G127" s="20">
        <f t="shared" si="72"/>
        <v>1300</v>
      </c>
      <c r="H127" s="20">
        <f t="shared" si="72"/>
        <v>1300</v>
      </c>
      <c r="I127" s="20">
        <f t="shared" si="72"/>
        <v>1300</v>
      </c>
      <c r="J127" s="73"/>
      <c r="K127" s="82"/>
    </row>
    <row r="128" spans="1:11" x14ac:dyDescent="0.2">
      <c r="A128" s="35" t="s">
        <v>16</v>
      </c>
      <c r="B128" s="21" t="s">
        <v>86</v>
      </c>
      <c r="C128" s="22" t="s">
        <v>111</v>
      </c>
      <c r="D128" s="23">
        <f>D129</f>
        <v>0</v>
      </c>
      <c r="E128" s="23">
        <f t="shared" ref="E128:I128" si="73">E129</f>
        <v>6.4</v>
      </c>
      <c r="F128" s="23">
        <f t="shared" si="73"/>
        <v>0</v>
      </c>
      <c r="G128" s="23">
        <f t="shared" si="73"/>
        <v>0</v>
      </c>
      <c r="H128" s="23">
        <f t="shared" si="73"/>
        <v>0</v>
      </c>
      <c r="I128" s="23">
        <f t="shared" si="73"/>
        <v>0</v>
      </c>
      <c r="J128" s="74"/>
    </row>
    <row r="129" spans="1:11" ht="22.5" x14ac:dyDescent="0.2">
      <c r="A129" s="36" t="s">
        <v>188</v>
      </c>
      <c r="B129" s="5" t="s">
        <v>115</v>
      </c>
      <c r="C129" s="71" t="s">
        <v>187</v>
      </c>
      <c r="D129" s="7">
        <v>0</v>
      </c>
      <c r="E129" s="7">
        <v>6.4</v>
      </c>
      <c r="F129" s="7">
        <v>0</v>
      </c>
      <c r="G129" s="7">
        <v>0</v>
      </c>
      <c r="H129" s="7">
        <v>0</v>
      </c>
      <c r="I129" s="7"/>
      <c r="J129" s="74"/>
    </row>
    <row r="130" spans="1:11" x14ac:dyDescent="0.2">
      <c r="A130" s="36" t="s">
        <v>15</v>
      </c>
      <c r="B130" s="5" t="s">
        <v>86</v>
      </c>
      <c r="C130" s="6" t="s">
        <v>112</v>
      </c>
      <c r="D130" s="7">
        <f>D131+D132</f>
        <v>2114</v>
      </c>
      <c r="E130" s="7">
        <f>E131+E132</f>
        <v>925</v>
      </c>
      <c r="F130" s="7">
        <f>F131+F132</f>
        <v>1050</v>
      </c>
      <c r="G130" s="7">
        <f t="shared" ref="G130:I130" si="74">G131+G132</f>
        <v>1300</v>
      </c>
      <c r="H130" s="7">
        <f t="shared" si="74"/>
        <v>1300</v>
      </c>
      <c r="I130" s="7">
        <f t="shared" si="74"/>
        <v>1300</v>
      </c>
      <c r="J130" s="74"/>
    </row>
    <row r="131" spans="1:11" x14ac:dyDescent="0.2">
      <c r="A131" s="36" t="s">
        <v>189</v>
      </c>
      <c r="B131" s="5" t="s">
        <v>71</v>
      </c>
      <c r="C131" s="6" t="s">
        <v>190</v>
      </c>
      <c r="D131" s="7">
        <v>1640</v>
      </c>
      <c r="E131" s="7">
        <v>925</v>
      </c>
      <c r="F131" s="7">
        <v>1050</v>
      </c>
      <c r="G131" s="7">
        <v>1300</v>
      </c>
      <c r="H131" s="7">
        <v>1300</v>
      </c>
      <c r="I131" s="7">
        <v>1300</v>
      </c>
      <c r="J131" s="74"/>
    </row>
    <row r="132" spans="1:11" ht="13.5" thickBot="1" x14ac:dyDescent="0.25">
      <c r="A132" s="37" t="s">
        <v>189</v>
      </c>
      <c r="B132" s="9" t="s">
        <v>79</v>
      </c>
      <c r="C132" s="26" t="s">
        <v>190</v>
      </c>
      <c r="D132" s="11">
        <v>474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74"/>
    </row>
    <row r="133" spans="1:11" s="45" customFormat="1" ht="13.5" thickBot="1" x14ac:dyDescent="0.25">
      <c r="A133" s="17" t="s">
        <v>55</v>
      </c>
      <c r="B133" s="18" t="s">
        <v>86</v>
      </c>
      <c r="C133" s="25" t="s">
        <v>306</v>
      </c>
      <c r="D133" s="31">
        <f>D135+D140+D176+D240+D243+D229</f>
        <v>2380558.1799999997</v>
      </c>
      <c r="E133" s="31">
        <f t="shared" ref="E133:I133" si="75">E135+E140+E176+E240+E243+E229</f>
        <v>1581204.3000000003</v>
      </c>
      <c r="F133" s="31">
        <f t="shared" si="75"/>
        <v>2380242.88</v>
      </c>
      <c r="G133" s="31">
        <f t="shared" si="75"/>
        <v>2183291.1</v>
      </c>
      <c r="H133" s="31">
        <f t="shared" si="75"/>
        <v>2090141.5</v>
      </c>
      <c r="I133" s="31">
        <f t="shared" si="75"/>
        <v>2112003.4</v>
      </c>
      <c r="J133" s="76"/>
      <c r="K133" s="82"/>
    </row>
    <row r="134" spans="1:11" s="45" customFormat="1" ht="21.75" thickBot="1" x14ac:dyDescent="0.25">
      <c r="A134" s="17" t="s">
        <v>14</v>
      </c>
      <c r="B134" s="18" t="s">
        <v>86</v>
      </c>
      <c r="C134" s="25" t="s">
        <v>307</v>
      </c>
      <c r="D134" s="31">
        <f t="shared" ref="D134:I134" si="76">D135+D140+D176+D229</f>
        <v>2380558.1799999997</v>
      </c>
      <c r="E134" s="31">
        <f t="shared" si="76"/>
        <v>1581564.6000000003</v>
      </c>
      <c r="F134" s="31">
        <f t="shared" si="76"/>
        <v>2380558.1799999997</v>
      </c>
      <c r="G134" s="31">
        <f t="shared" si="76"/>
        <v>2183291.1</v>
      </c>
      <c r="H134" s="31">
        <f t="shared" si="76"/>
        <v>2090141.5</v>
      </c>
      <c r="I134" s="31">
        <f t="shared" si="76"/>
        <v>2112003.4</v>
      </c>
      <c r="J134" s="76"/>
      <c r="K134" s="82"/>
    </row>
    <row r="135" spans="1:11" ht="13.5" thickBot="1" x14ac:dyDescent="0.25">
      <c r="A135" s="17" t="s">
        <v>218</v>
      </c>
      <c r="B135" s="18" t="s">
        <v>86</v>
      </c>
      <c r="C135" s="25" t="s">
        <v>117</v>
      </c>
      <c r="D135" s="31">
        <f t="shared" ref="D135:I135" si="77">D136</f>
        <v>342047.3</v>
      </c>
      <c r="E135" s="31">
        <f t="shared" si="77"/>
        <v>251119.9</v>
      </c>
      <c r="F135" s="31">
        <f t="shared" si="77"/>
        <v>342047.3</v>
      </c>
      <c r="G135" s="31">
        <f t="shared" si="77"/>
        <v>290439.09999999998</v>
      </c>
      <c r="H135" s="31">
        <f t="shared" si="77"/>
        <v>218850.1</v>
      </c>
      <c r="I135" s="31">
        <f t="shared" si="77"/>
        <v>207907.6</v>
      </c>
      <c r="J135" s="76"/>
    </row>
    <row r="136" spans="1:11" x14ac:dyDescent="0.2">
      <c r="A136" s="35" t="s">
        <v>219</v>
      </c>
      <c r="B136" s="21" t="s">
        <v>86</v>
      </c>
      <c r="C136" s="22" t="s">
        <v>114</v>
      </c>
      <c r="D136" s="32">
        <f>D137+D138+D139</f>
        <v>342047.3</v>
      </c>
      <c r="E136" s="32">
        <f t="shared" ref="E136:I136" si="78">E137+E138+E139</f>
        <v>251119.9</v>
      </c>
      <c r="F136" s="32">
        <f t="shared" si="78"/>
        <v>342047.3</v>
      </c>
      <c r="G136" s="32">
        <f t="shared" si="78"/>
        <v>290439.09999999998</v>
      </c>
      <c r="H136" s="32">
        <f t="shared" si="78"/>
        <v>218850.1</v>
      </c>
      <c r="I136" s="32">
        <f t="shared" si="78"/>
        <v>207907.6</v>
      </c>
      <c r="J136" s="77"/>
    </row>
    <row r="137" spans="1:11" ht="22.5" x14ac:dyDescent="0.2">
      <c r="A137" s="5" t="s">
        <v>191</v>
      </c>
      <c r="B137" s="5" t="s">
        <v>115</v>
      </c>
      <c r="C137" s="6" t="s">
        <v>192</v>
      </c>
      <c r="D137" s="13">
        <v>310803.3</v>
      </c>
      <c r="E137" s="13">
        <v>233249.9</v>
      </c>
      <c r="F137" s="13">
        <v>310803.3</v>
      </c>
      <c r="G137" s="13">
        <v>290439.09999999998</v>
      </c>
      <c r="H137" s="13">
        <v>218850.1</v>
      </c>
      <c r="I137" s="13">
        <v>207907.6</v>
      </c>
      <c r="J137" s="77"/>
    </row>
    <row r="138" spans="1:11" ht="22.5" x14ac:dyDescent="0.2">
      <c r="A138" s="5" t="s">
        <v>442</v>
      </c>
      <c r="B138" s="5" t="s">
        <v>115</v>
      </c>
      <c r="C138" s="6" t="s">
        <v>443</v>
      </c>
      <c r="D138" s="13">
        <v>30544</v>
      </c>
      <c r="E138" s="13">
        <v>17170</v>
      </c>
      <c r="F138" s="13">
        <v>30544</v>
      </c>
      <c r="G138" s="13">
        <v>0</v>
      </c>
      <c r="H138" s="13">
        <v>0</v>
      </c>
      <c r="I138" s="13">
        <v>0</v>
      </c>
      <c r="J138" s="77"/>
    </row>
    <row r="139" spans="1:11" ht="13.5" thickBot="1" x14ac:dyDescent="0.25">
      <c r="A139" s="9" t="s">
        <v>444</v>
      </c>
      <c r="B139" s="9" t="s">
        <v>115</v>
      </c>
      <c r="C139" s="26" t="s">
        <v>445</v>
      </c>
      <c r="D139" s="33">
        <v>700</v>
      </c>
      <c r="E139" s="33">
        <v>700</v>
      </c>
      <c r="F139" s="33">
        <v>700</v>
      </c>
      <c r="G139" s="33">
        <v>0</v>
      </c>
      <c r="H139" s="33">
        <v>0</v>
      </c>
      <c r="I139" s="33">
        <v>0</v>
      </c>
      <c r="J139" s="77"/>
    </row>
    <row r="140" spans="1:11" ht="21.75" thickBot="1" x14ac:dyDescent="0.25">
      <c r="A140" s="17" t="s">
        <v>215</v>
      </c>
      <c r="B140" s="18" t="s">
        <v>86</v>
      </c>
      <c r="C140" s="25" t="s">
        <v>116</v>
      </c>
      <c r="D140" s="31">
        <f>D141+D143+D151+D153+D159+D161+D163+D165+D167+D171+D157+D169+D155+D149+D145+D147</f>
        <v>343228.7</v>
      </c>
      <c r="E140" s="31">
        <f t="shared" ref="E140:I140" si="79">E141+E143+E151+E153+E159+E161+E163+E165+E167+E171+E157+E169+E155+E149+E145+E147</f>
        <v>185001.7</v>
      </c>
      <c r="F140" s="31">
        <f t="shared" si="79"/>
        <v>343228.7</v>
      </c>
      <c r="G140" s="31">
        <f>G141+G143+G151+G153+G159+G161+G163+G165+G167+G171+G157+G169+G155+G149+G145+G147</f>
        <v>247077.59999999998</v>
      </c>
      <c r="H140" s="31">
        <f t="shared" si="79"/>
        <v>194410.8</v>
      </c>
      <c r="I140" s="31">
        <f t="shared" si="79"/>
        <v>152591.09999999998</v>
      </c>
      <c r="J140" s="76"/>
    </row>
    <row r="141" spans="1:11" ht="22.5" x14ac:dyDescent="0.2">
      <c r="A141" s="35" t="s">
        <v>216</v>
      </c>
      <c r="B141" s="21" t="s">
        <v>86</v>
      </c>
      <c r="C141" s="22" t="s">
        <v>217</v>
      </c>
      <c r="D141" s="32">
        <f>D142</f>
        <v>180585.60000000001</v>
      </c>
      <c r="E141" s="32">
        <f>E142</f>
        <v>113946.3</v>
      </c>
      <c r="F141" s="32">
        <f>F142</f>
        <v>180585.60000000001</v>
      </c>
      <c r="G141" s="32">
        <f t="shared" ref="G141:I141" si="80">G142</f>
        <v>100470.9</v>
      </c>
      <c r="H141" s="32">
        <f t="shared" si="80"/>
        <v>130490.2</v>
      </c>
      <c r="I141" s="32">
        <f t="shared" si="80"/>
        <v>57867.4</v>
      </c>
      <c r="J141" s="77"/>
    </row>
    <row r="142" spans="1:11" ht="22.5" x14ac:dyDescent="0.2">
      <c r="A142" s="36" t="s">
        <v>193</v>
      </c>
      <c r="B142" s="5" t="s">
        <v>71</v>
      </c>
      <c r="C142" s="6" t="s">
        <v>194</v>
      </c>
      <c r="D142" s="13">
        <v>180585.60000000001</v>
      </c>
      <c r="E142" s="13">
        <v>113946.3</v>
      </c>
      <c r="F142" s="13">
        <v>180585.60000000001</v>
      </c>
      <c r="G142" s="13">
        <v>100470.9</v>
      </c>
      <c r="H142" s="13">
        <v>130490.2</v>
      </c>
      <c r="I142" s="13">
        <v>57867.4</v>
      </c>
      <c r="J142" s="77"/>
    </row>
    <row r="143" spans="1:11" ht="56.25" x14ac:dyDescent="0.2">
      <c r="A143" s="36" t="s">
        <v>195</v>
      </c>
      <c r="B143" s="5" t="s">
        <v>86</v>
      </c>
      <c r="C143" s="6" t="s">
        <v>196</v>
      </c>
      <c r="D143" s="13">
        <f t="shared" ref="D143:I143" si="81">D144</f>
        <v>53086</v>
      </c>
      <c r="E143" s="13">
        <f t="shared" si="81"/>
        <v>25625.7</v>
      </c>
      <c r="F143" s="13">
        <f t="shared" si="81"/>
        <v>53086</v>
      </c>
      <c r="G143" s="13">
        <f t="shared" si="81"/>
        <v>0</v>
      </c>
      <c r="H143" s="13">
        <f t="shared" si="81"/>
        <v>0</v>
      </c>
      <c r="I143" s="13">
        <f t="shared" si="81"/>
        <v>0</v>
      </c>
      <c r="J143" s="77"/>
    </row>
    <row r="144" spans="1:11" ht="56.25" x14ac:dyDescent="0.2">
      <c r="A144" s="36" t="s">
        <v>197</v>
      </c>
      <c r="B144" s="5" t="s">
        <v>71</v>
      </c>
      <c r="C144" s="6" t="s">
        <v>198</v>
      </c>
      <c r="D144" s="13">
        <v>53086</v>
      </c>
      <c r="E144" s="13">
        <v>25625.7</v>
      </c>
      <c r="F144" s="13">
        <v>53086</v>
      </c>
      <c r="G144" s="13">
        <v>0</v>
      </c>
      <c r="H144" s="13">
        <v>0</v>
      </c>
      <c r="I144" s="13">
        <v>0</v>
      </c>
      <c r="J144" s="77"/>
    </row>
    <row r="145" spans="1:10" ht="33.75" x14ac:dyDescent="0.2">
      <c r="A145" s="36" t="s">
        <v>456</v>
      </c>
      <c r="B145" s="5" t="s">
        <v>86</v>
      </c>
      <c r="C145" s="6" t="s">
        <v>457</v>
      </c>
      <c r="D145" s="13">
        <f>D146</f>
        <v>0</v>
      </c>
      <c r="E145" s="13">
        <f t="shared" ref="E145:I145" si="82">E146</f>
        <v>0</v>
      </c>
      <c r="F145" s="13">
        <f t="shared" si="82"/>
        <v>0</v>
      </c>
      <c r="G145" s="13">
        <f t="shared" si="82"/>
        <v>1424.3</v>
      </c>
      <c r="H145" s="13">
        <f t="shared" si="82"/>
        <v>2999.8</v>
      </c>
      <c r="I145" s="13">
        <f t="shared" si="82"/>
        <v>0</v>
      </c>
      <c r="J145" s="77"/>
    </row>
    <row r="146" spans="1:10" ht="33.75" x14ac:dyDescent="0.2">
      <c r="A146" s="36" t="s">
        <v>458</v>
      </c>
      <c r="B146" s="5" t="s">
        <v>71</v>
      </c>
      <c r="C146" s="6" t="s">
        <v>459</v>
      </c>
      <c r="D146" s="13">
        <v>0</v>
      </c>
      <c r="E146" s="13">
        <v>0</v>
      </c>
      <c r="F146" s="13">
        <v>0</v>
      </c>
      <c r="G146" s="13">
        <v>1424.3</v>
      </c>
      <c r="H146" s="13">
        <v>2999.8</v>
      </c>
      <c r="I146" s="13">
        <v>0</v>
      </c>
      <c r="J146" s="77"/>
    </row>
    <row r="147" spans="1:10" ht="45" x14ac:dyDescent="0.2">
      <c r="A147" s="36" t="s">
        <v>460</v>
      </c>
      <c r="B147" s="5" t="s">
        <v>86</v>
      </c>
      <c r="C147" s="6" t="s">
        <v>461</v>
      </c>
      <c r="D147" s="13">
        <f>D148</f>
        <v>0</v>
      </c>
      <c r="E147" s="13">
        <f t="shared" ref="E147:I147" si="83">E148</f>
        <v>0</v>
      </c>
      <c r="F147" s="13">
        <f t="shared" si="83"/>
        <v>0</v>
      </c>
      <c r="G147" s="13">
        <f t="shared" si="83"/>
        <v>455.5</v>
      </c>
      <c r="H147" s="13">
        <f t="shared" si="83"/>
        <v>0</v>
      </c>
      <c r="I147" s="13">
        <f t="shared" si="83"/>
        <v>0</v>
      </c>
      <c r="J147" s="77"/>
    </row>
    <row r="148" spans="1:10" ht="45" x14ac:dyDescent="0.2">
      <c r="A148" s="36" t="s">
        <v>462</v>
      </c>
      <c r="B148" s="5" t="s">
        <v>464</v>
      </c>
      <c r="C148" s="6" t="s">
        <v>463</v>
      </c>
      <c r="D148" s="13">
        <v>0</v>
      </c>
      <c r="E148" s="13">
        <v>0</v>
      </c>
      <c r="F148" s="13">
        <v>0</v>
      </c>
      <c r="G148" s="13">
        <v>455.5</v>
      </c>
      <c r="H148" s="13">
        <v>0</v>
      </c>
      <c r="I148" s="13">
        <v>0</v>
      </c>
      <c r="J148" s="77"/>
    </row>
    <row r="149" spans="1:10" ht="33.75" x14ac:dyDescent="0.2">
      <c r="A149" s="36" t="s">
        <v>446</v>
      </c>
      <c r="B149" s="5" t="s">
        <v>86</v>
      </c>
      <c r="C149" s="6" t="s">
        <v>447</v>
      </c>
      <c r="D149" s="13">
        <f>D150</f>
        <v>907.2</v>
      </c>
      <c r="E149" s="13">
        <f t="shared" ref="E149:I149" si="84">E150</f>
        <v>807.4</v>
      </c>
      <c r="F149" s="13">
        <f t="shared" si="84"/>
        <v>907.2</v>
      </c>
      <c r="G149" s="13">
        <f t="shared" si="84"/>
        <v>0</v>
      </c>
      <c r="H149" s="13">
        <f t="shared" si="84"/>
        <v>0</v>
      </c>
      <c r="I149" s="13">
        <f t="shared" si="84"/>
        <v>0</v>
      </c>
      <c r="J149" s="77"/>
    </row>
    <row r="150" spans="1:10" ht="45" x14ac:dyDescent="0.2">
      <c r="A150" s="36" t="s">
        <v>448</v>
      </c>
      <c r="B150" s="5" t="s">
        <v>118</v>
      </c>
      <c r="C150" s="6" t="s">
        <v>449</v>
      </c>
      <c r="D150" s="13">
        <v>907.2</v>
      </c>
      <c r="E150" s="13">
        <v>807.4</v>
      </c>
      <c r="F150" s="13">
        <v>907.2</v>
      </c>
      <c r="G150" s="13"/>
      <c r="H150" s="13"/>
      <c r="I150" s="13"/>
      <c r="J150" s="77"/>
    </row>
    <row r="151" spans="1:10" ht="99" hidden="1" customHeight="1" x14ac:dyDescent="0.2">
      <c r="A151" s="36" t="s">
        <v>363</v>
      </c>
      <c r="B151" s="5" t="s">
        <v>86</v>
      </c>
      <c r="C151" s="6" t="s">
        <v>362</v>
      </c>
      <c r="D151" s="13">
        <f>D152</f>
        <v>0</v>
      </c>
      <c r="E151" s="13">
        <f>E152</f>
        <v>0</v>
      </c>
      <c r="F151" s="13">
        <v>0</v>
      </c>
      <c r="G151" s="13">
        <f t="shared" ref="G151:I151" si="85">G152</f>
        <v>0</v>
      </c>
      <c r="H151" s="13">
        <f t="shared" si="85"/>
        <v>0</v>
      </c>
      <c r="I151" s="13">
        <f t="shared" si="85"/>
        <v>0</v>
      </c>
      <c r="J151" s="77"/>
    </row>
    <row r="152" spans="1:10" ht="78.75" hidden="1" x14ac:dyDescent="0.2">
      <c r="A152" s="36" t="s">
        <v>361</v>
      </c>
      <c r="B152" s="5" t="s">
        <v>118</v>
      </c>
      <c r="C152" s="6" t="s">
        <v>360</v>
      </c>
      <c r="D152" s="13"/>
      <c r="E152" s="13"/>
      <c r="F152" s="13"/>
      <c r="G152" s="13"/>
      <c r="H152" s="13"/>
      <c r="I152" s="13"/>
      <c r="J152" s="77"/>
    </row>
    <row r="153" spans="1:10" ht="45" hidden="1" x14ac:dyDescent="0.2">
      <c r="A153" s="36" t="s">
        <v>357</v>
      </c>
      <c r="B153" s="5" t="s">
        <v>86</v>
      </c>
      <c r="C153" s="6" t="s">
        <v>356</v>
      </c>
      <c r="D153" s="13">
        <f>D154</f>
        <v>0</v>
      </c>
      <c r="E153" s="13">
        <f>E154</f>
        <v>0</v>
      </c>
      <c r="F153" s="13">
        <f>F154</f>
        <v>0</v>
      </c>
      <c r="G153" s="13">
        <f t="shared" ref="G153:I153" si="86">G154</f>
        <v>0</v>
      </c>
      <c r="H153" s="13">
        <f t="shared" si="86"/>
        <v>0</v>
      </c>
      <c r="I153" s="13">
        <f t="shared" si="86"/>
        <v>0</v>
      </c>
      <c r="J153" s="77"/>
    </row>
    <row r="154" spans="1:10" ht="61.5" hidden="1" customHeight="1" x14ac:dyDescent="0.2">
      <c r="A154" s="36" t="s">
        <v>359</v>
      </c>
      <c r="B154" s="5" t="s">
        <v>71</v>
      </c>
      <c r="C154" s="6" t="s">
        <v>358</v>
      </c>
      <c r="D154" s="13"/>
      <c r="E154" s="13"/>
      <c r="F154" s="13"/>
      <c r="G154" s="13"/>
      <c r="H154" s="13"/>
      <c r="I154" s="13"/>
      <c r="J154" s="77"/>
    </row>
    <row r="155" spans="1:10" ht="49.5" customHeight="1" x14ac:dyDescent="0.2">
      <c r="A155" s="36" t="s">
        <v>404</v>
      </c>
      <c r="B155" s="5" t="s">
        <v>86</v>
      </c>
      <c r="C155" s="6" t="s">
        <v>405</v>
      </c>
      <c r="D155" s="13">
        <f>D156</f>
        <v>18109</v>
      </c>
      <c r="E155" s="13">
        <f t="shared" ref="E155" si="87">E156</f>
        <v>10703.7</v>
      </c>
      <c r="F155" s="13">
        <f t="shared" ref="F155:I155" si="88">F156</f>
        <v>18109</v>
      </c>
      <c r="G155" s="13">
        <f t="shared" si="88"/>
        <v>18615</v>
      </c>
      <c r="H155" s="13">
        <f t="shared" si="88"/>
        <v>17969.7</v>
      </c>
      <c r="I155" s="13">
        <f t="shared" si="88"/>
        <v>18539.400000000001</v>
      </c>
      <c r="J155" s="77"/>
    </row>
    <row r="156" spans="1:10" ht="52.5" customHeight="1" x14ac:dyDescent="0.2">
      <c r="A156" s="36" t="s">
        <v>406</v>
      </c>
      <c r="B156" s="5" t="s">
        <v>118</v>
      </c>
      <c r="C156" s="6" t="s">
        <v>407</v>
      </c>
      <c r="D156" s="13">
        <v>18109</v>
      </c>
      <c r="E156" s="13">
        <v>10703.7</v>
      </c>
      <c r="F156" s="13">
        <v>18109</v>
      </c>
      <c r="G156" s="13">
        <v>18615</v>
      </c>
      <c r="H156" s="13">
        <v>17969.7</v>
      </c>
      <c r="I156" s="13">
        <v>18539.400000000001</v>
      </c>
      <c r="J156" s="77"/>
    </row>
    <row r="157" spans="1:10" ht="101.25" hidden="1" x14ac:dyDescent="0.2">
      <c r="A157" s="36" t="s">
        <v>379</v>
      </c>
      <c r="B157" s="5" t="s">
        <v>86</v>
      </c>
      <c r="C157" s="6" t="s">
        <v>397</v>
      </c>
      <c r="D157" s="13">
        <f>D158</f>
        <v>0</v>
      </c>
      <c r="E157" s="13">
        <f>E158</f>
        <v>0</v>
      </c>
      <c r="F157" s="13">
        <f>F158</f>
        <v>0</v>
      </c>
      <c r="G157" s="13">
        <f t="shared" ref="G157:I157" si="89">G158</f>
        <v>0</v>
      </c>
      <c r="H157" s="13">
        <f t="shared" si="89"/>
        <v>0</v>
      </c>
      <c r="I157" s="13">
        <f t="shared" si="89"/>
        <v>0</v>
      </c>
      <c r="J157" s="77"/>
    </row>
    <row r="158" spans="1:10" ht="61.5" hidden="1" customHeight="1" x14ac:dyDescent="0.2">
      <c r="A158" s="36" t="s">
        <v>379</v>
      </c>
      <c r="B158" s="5" t="s">
        <v>380</v>
      </c>
      <c r="C158" s="6" t="s">
        <v>381</v>
      </c>
      <c r="D158" s="13"/>
      <c r="E158" s="13"/>
      <c r="F158" s="13"/>
      <c r="G158" s="13"/>
      <c r="H158" s="13"/>
      <c r="I158" s="13"/>
      <c r="J158" s="77"/>
    </row>
    <row r="159" spans="1:10" ht="45" hidden="1" x14ac:dyDescent="0.2">
      <c r="A159" s="36" t="s">
        <v>199</v>
      </c>
      <c r="B159" s="5" t="s">
        <v>86</v>
      </c>
      <c r="C159" s="10" t="s">
        <v>200</v>
      </c>
      <c r="D159" s="13">
        <f>D160</f>
        <v>0</v>
      </c>
      <c r="E159" s="13">
        <f>E160</f>
        <v>0</v>
      </c>
      <c r="F159" s="13">
        <f>F160</f>
        <v>0</v>
      </c>
      <c r="G159" s="13">
        <f t="shared" ref="G159:I159" si="90">G160</f>
        <v>0</v>
      </c>
      <c r="H159" s="13">
        <f t="shared" si="90"/>
        <v>0</v>
      </c>
      <c r="I159" s="13">
        <f t="shared" si="90"/>
        <v>0</v>
      </c>
      <c r="J159" s="77"/>
    </row>
    <row r="160" spans="1:10" ht="33.75" hidden="1" x14ac:dyDescent="0.2">
      <c r="A160" s="36" t="s">
        <v>201</v>
      </c>
      <c r="B160" s="5" t="s">
        <v>78</v>
      </c>
      <c r="C160" s="10" t="s">
        <v>202</v>
      </c>
      <c r="D160" s="13"/>
      <c r="E160" s="13"/>
      <c r="F160" s="13"/>
      <c r="G160" s="13"/>
      <c r="H160" s="13"/>
      <c r="I160" s="13"/>
      <c r="J160" s="77"/>
    </row>
    <row r="161" spans="1:10" ht="22.5" x14ac:dyDescent="0.2">
      <c r="A161" s="36" t="s">
        <v>204</v>
      </c>
      <c r="B161" s="5" t="s">
        <v>86</v>
      </c>
      <c r="C161" s="10" t="s">
        <v>205</v>
      </c>
      <c r="D161" s="13">
        <f>D162</f>
        <v>7887.9</v>
      </c>
      <c r="E161" s="13">
        <f>E162</f>
        <v>7887.7</v>
      </c>
      <c r="F161" s="13">
        <f>F162</f>
        <v>7887.9</v>
      </c>
      <c r="G161" s="13">
        <f t="shared" ref="G161:I161" si="91">G162</f>
        <v>15628.4</v>
      </c>
      <c r="H161" s="13">
        <f t="shared" si="91"/>
        <v>12975</v>
      </c>
      <c r="I161" s="13">
        <f t="shared" si="91"/>
        <v>8893</v>
      </c>
      <c r="J161" s="77"/>
    </row>
    <row r="162" spans="1:10" ht="22.5" x14ac:dyDescent="0.2">
      <c r="A162" s="36" t="s">
        <v>206</v>
      </c>
      <c r="B162" s="5" t="s">
        <v>71</v>
      </c>
      <c r="C162" s="10" t="s">
        <v>207</v>
      </c>
      <c r="D162" s="13">
        <v>7887.9</v>
      </c>
      <c r="E162" s="13">
        <v>7887.7</v>
      </c>
      <c r="F162" s="13">
        <v>7887.9</v>
      </c>
      <c r="G162" s="13">
        <v>15628.4</v>
      </c>
      <c r="H162" s="13">
        <v>12975</v>
      </c>
      <c r="I162" s="13">
        <v>8893</v>
      </c>
      <c r="J162" s="77"/>
    </row>
    <row r="163" spans="1:10" x14ac:dyDescent="0.2">
      <c r="A163" s="36" t="s">
        <v>283</v>
      </c>
      <c r="B163" s="5" t="s">
        <v>86</v>
      </c>
      <c r="C163" s="10" t="s">
        <v>284</v>
      </c>
      <c r="D163" s="13">
        <f>D164</f>
        <v>0</v>
      </c>
      <c r="E163" s="13">
        <f t="shared" ref="E163" si="92">E164</f>
        <v>0</v>
      </c>
      <c r="F163" s="13">
        <f t="shared" ref="F163" si="93">F164</f>
        <v>0</v>
      </c>
      <c r="G163" s="13">
        <f t="shared" ref="G163:I163" si="94">G164</f>
        <v>553</v>
      </c>
      <c r="H163" s="13">
        <f t="shared" si="94"/>
        <v>1311.8</v>
      </c>
      <c r="I163" s="13">
        <f t="shared" si="94"/>
        <v>1443</v>
      </c>
      <c r="J163" s="77"/>
    </row>
    <row r="164" spans="1:10" ht="22.5" x14ac:dyDescent="0.2">
      <c r="A164" s="36" t="s">
        <v>285</v>
      </c>
      <c r="B164" s="5" t="s">
        <v>71</v>
      </c>
      <c r="C164" s="10" t="s">
        <v>286</v>
      </c>
      <c r="D164" s="13">
        <v>0</v>
      </c>
      <c r="E164" s="13">
        <v>0</v>
      </c>
      <c r="F164" s="13">
        <v>0</v>
      </c>
      <c r="G164" s="13">
        <v>553</v>
      </c>
      <c r="H164" s="13">
        <v>1311.8</v>
      </c>
      <c r="I164" s="13">
        <v>1443</v>
      </c>
      <c r="J164" s="77"/>
    </row>
    <row r="165" spans="1:10" x14ac:dyDescent="0.2">
      <c r="A165" s="36" t="s">
        <v>203</v>
      </c>
      <c r="B165" s="5" t="s">
        <v>86</v>
      </c>
      <c r="C165" s="10" t="s">
        <v>119</v>
      </c>
      <c r="D165" s="13">
        <f>D166</f>
        <v>126.6</v>
      </c>
      <c r="E165" s="13">
        <f>E166</f>
        <v>126.6</v>
      </c>
      <c r="F165" s="13">
        <f>F166</f>
        <v>126.6</v>
      </c>
      <c r="G165" s="13">
        <f t="shared" ref="G165:I165" si="95">G166</f>
        <v>379.5</v>
      </c>
      <c r="H165" s="13">
        <f t="shared" si="95"/>
        <v>379.5</v>
      </c>
      <c r="I165" s="13">
        <f t="shared" si="95"/>
        <v>379.5</v>
      </c>
      <c r="J165" s="77"/>
    </row>
    <row r="166" spans="1:10" ht="22.5" x14ac:dyDescent="0.2">
      <c r="A166" s="36" t="s">
        <v>211</v>
      </c>
      <c r="B166" s="5" t="s">
        <v>78</v>
      </c>
      <c r="C166" s="6" t="s">
        <v>212</v>
      </c>
      <c r="D166" s="13">
        <v>126.6</v>
      </c>
      <c r="E166" s="13">
        <v>126.6</v>
      </c>
      <c r="F166" s="13">
        <v>126.6</v>
      </c>
      <c r="G166" s="13">
        <v>379.5</v>
      </c>
      <c r="H166" s="13">
        <v>379.5</v>
      </c>
      <c r="I166" s="13">
        <v>379.5</v>
      </c>
      <c r="J166" s="77"/>
    </row>
    <row r="167" spans="1:10" ht="22.5" x14ac:dyDescent="0.2">
      <c r="A167" s="36" t="s">
        <v>287</v>
      </c>
      <c r="B167" s="5" t="s">
        <v>86</v>
      </c>
      <c r="C167" s="6" t="s">
        <v>288</v>
      </c>
      <c r="D167" s="13">
        <f>D168</f>
        <v>0</v>
      </c>
      <c r="E167" s="13">
        <f>E168</f>
        <v>0</v>
      </c>
      <c r="F167" s="13">
        <f>F168</f>
        <v>0</v>
      </c>
      <c r="G167" s="13">
        <f t="shared" ref="G167:I167" si="96">G168</f>
        <v>49770.400000000001</v>
      </c>
      <c r="H167" s="13">
        <f t="shared" si="96"/>
        <v>0</v>
      </c>
      <c r="I167" s="13">
        <f t="shared" si="96"/>
        <v>36405</v>
      </c>
      <c r="J167" s="77"/>
    </row>
    <row r="168" spans="1:10" ht="22.5" x14ac:dyDescent="0.2">
      <c r="A168" s="36" t="s">
        <v>289</v>
      </c>
      <c r="B168" s="5" t="s">
        <v>71</v>
      </c>
      <c r="C168" s="6" t="s">
        <v>290</v>
      </c>
      <c r="D168" s="13">
        <v>0</v>
      </c>
      <c r="E168" s="13">
        <v>0</v>
      </c>
      <c r="F168" s="13">
        <v>0</v>
      </c>
      <c r="G168" s="13">
        <v>49770.400000000001</v>
      </c>
      <c r="H168" s="13">
        <v>0</v>
      </c>
      <c r="I168" s="13">
        <v>36405</v>
      </c>
      <c r="J168" s="77"/>
    </row>
    <row r="169" spans="1:10" ht="22.5" x14ac:dyDescent="0.2">
      <c r="A169" s="36" t="s">
        <v>389</v>
      </c>
      <c r="B169" s="5" t="s">
        <v>86</v>
      </c>
      <c r="C169" s="6" t="s">
        <v>388</v>
      </c>
      <c r="D169" s="13">
        <f>D170</f>
        <v>1100</v>
      </c>
      <c r="E169" s="13">
        <f>E170</f>
        <v>751.9</v>
      </c>
      <c r="F169" s="13">
        <f>F170</f>
        <v>1100</v>
      </c>
      <c r="G169" s="13">
        <f t="shared" ref="G169:I169" si="97">G170</f>
        <v>0</v>
      </c>
      <c r="H169" s="13">
        <f t="shared" si="97"/>
        <v>0</v>
      </c>
      <c r="I169" s="13">
        <f t="shared" si="97"/>
        <v>0</v>
      </c>
      <c r="J169" s="77"/>
    </row>
    <row r="170" spans="1:10" ht="22.5" x14ac:dyDescent="0.2">
      <c r="A170" s="36" t="s">
        <v>390</v>
      </c>
      <c r="B170" s="5" t="s">
        <v>71</v>
      </c>
      <c r="C170" s="6" t="s">
        <v>391</v>
      </c>
      <c r="D170" s="13">
        <v>1100</v>
      </c>
      <c r="E170" s="13">
        <v>751.9</v>
      </c>
      <c r="F170" s="13">
        <v>1100</v>
      </c>
      <c r="G170" s="13">
        <v>0</v>
      </c>
      <c r="H170" s="13">
        <v>0</v>
      </c>
      <c r="I170" s="13">
        <v>0</v>
      </c>
      <c r="J170" s="77"/>
    </row>
    <row r="171" spans="1:10" x14ac:dyDescent="0.2">
      <c r="A171" s="39" t="s">
        <v>208</v>
      </c>
      <c r="B171" s="5" t="s">
        <v>86</v>
      </c>
      <c r="C171" s="14" t="s">
        <v>120</v>
      </c>
      <c r="D171" s="13">
        <f>D172+D174+D175+D173</f>
        <v>81426.400000000009</v>
      </c>
      <c r="E171" s="13">
        <f t="shared" ref="E171:I171" si="98">E172+E174+E175+E173</f>
        <v>25152.399999999998</v>
      </c>
      <c r="F171" s="13">
        <f t="shared" si="98"/>
        <v>81426.400000000009</v>
      </c>
      <c r="G171" s="13">
        <f t="shared" si="98"/>
        <v>59780.600000000006</v>
      </c>
      <c r="H171" s="13">
        <f t="shared" si="98"/>
        <v>28284.799999999999</v>
      </c>
      <c r="I171" s="13">
        <f t="shared" si="98"/>
        <v>29063.8</v>
      </c>
      <c r="J171" s="77"/>
    </row>
    <row r="172" spans="1:10" x14ac:dyDescent="0.2">
      <c r="A172" s="39" t="s">
        <v>209</v>
      </c>
      <c r="B172" s="5" t="s">
        <v>71</v>
      </c>
      <c r="C172" s="14" t="s">
        <v>210</v>
      </c>
      <c r="D172" s="13">
        <v>67806.7</v>
      </c>
      <c r="E172" s="13">
        <v>22553.3</v>
      </c>
      <c r="F172" s="13">
        <v>67806.7</v>
      </c>
      <c r="G172" s="13">
        <v>54378.3</v>
      </c>
      <c r="H172" s="13">
        <v>26031.8</v>
      </c>
      <c r="I172" s="13">
        <v>26810.799999999999</v>
      </c>
      <c r="J172" s="77"/>
    </row>
    <row r="173" spans="1:10" x14ac:dyDescent="0.2">
      <c r="A173" s="39" t="s">
        <v>209</v>
      </c>
      <c r="B173" s="5" t="s">
        <v>115</v>
      </c>
      <c r="C173" s="14" t="s">
        <v>210</v>
      </c>
      <c r="D173" s="13">
        <v>9072.2999999999993</v>
      </c>
      <c r="E173" s="13">
        <v>0</v>
      </c>
      <c r="F173" s="13">
        <v>9072.2999999999993</v>
      </c>
      <c r="G173" s="13">
        <v>0</v>
      </c>
      <c r="H173" s="13">
        <v>0</v>
      </c>
      <c r="I173" s="13">
        <v>0</v>
      </c>
      <c r="J173" s="77"/>
    </row>
    <row r="174" spans="1:10" x14ac:dyDescent="0.2">
      <c r="A174" s="39" t="s">
        <v>209</v>
      </c>
      <c r="B174" s="5" t="s">
        <v>118</v>
      </c>
      <c r="C174" s="14" t="s">
        <v>210</v>
      </c>
      <c r="D174" s="13">
        <v>4338.1000000000004</v>
      </c>
      <c r="E174" s="13">
        <v>2389.8000000000002</v>
      </c>
      <c r="F174" s="13">
        <v>4338.1000000000004</v>
      </c>
      <c r="G174" s="13">
        <v>2462.3000000000002</v>
      </c>
      <c r="H174" s="13">
        <v>2253</v>
      </c>
      <c r="I174" s="13">
        <v>2253</v>
      </c>
      <c r="J174" s="77"/>
    </row>
    <row r="175" spans="1:10" ht="13.5" thickBot="1" x14ac:dyDescent="0.25">
      <c r="A175" s="37" t="s">
        <v>209</v>
      </c>
      <c r="B175" s="9" t="s">
        <v>78</v>
      </c>
      <c r="C175" s="26" t="s">
        <v>210</v>
      </c>
      <c r="D175" s="33">
        <v>209.3</v>
      </c>
      <c r="E175" s="33">
        <v>209.3</v>
      </c>
      <c r="F175" s="33">
        <v>209.3</v>
      </c>
      <c r="G175" s="33">
        <v>2940</v>
      </c>
      <c r="H175" s="33">
        <v>0</v>
      </c>
      <c r="I175" s="33">
        <v>0</v>
      </c>
      <c r="J175" s="77"/>
    </row>
    <row r="176" spans="1:10" ht="21.75" thickBot="1" x14ac:dyDescent="0.25">
      <c r="A176" s="17" t="s">
        <v>213</v>
      </c>
      <c r="B176" s="18" t="s">
        <v>86</v>
      </c>
      <c r="C176" s="25" t="s">
        <v>121</v>
      </c>
      <c r="D176" s="31">
        <f>D177+D179+D181+D186+D188+D190+D192+D194+D200+D202+D206+D204+D208+D210+D212+D214+D216+D218+D220+D222+D224+D226+D198+D196</f>
        <v>1607567.7999999996</v>
      </c>
      <c r="E176" s="31">
        <f t="shared" ref="E176:I176" si="99">E177+E179+E181+E186+E188+E190+E192+E194+E200+E202+E206+E204+E208+E210+E212+E214+E216+E218+E220+E222+E224+E226+E198+E196</f>
        <v>1144728.2000000002</v>
      </c>
      <c r="F176" s="31">
        <f t="shared" si="99"/>
        <v>1607567.7999999996</v>
      </c>
      <c r="G176" s="31">
        <f t="shared" si="99"/>
        <v>1617774.4000000001</v>
      </c>
      <c r="H176" s="31">
        <f t="shared" si="99"/>
        <v>1676880.6</v>
      </c>
      <c r="I176" s="31">
        <f t="shared" si="99"/>
        <v>1751504.7</v>
      </c>
      <c r="J176" s="76"/>
    </row>
    <row r="177" spans="1:10" ht="22.5" x14ac:dyDescent="0.2">
      <c r="A177" s="35" t="s">
        <v>214</v>
      </c>
      <c r="B177" s="21" t="s">
        <v>86</v>
      </c>
      <c r="C177" s="22" t="s">
        <v>122</v>
      </c>
      <c r="D177" s="32">
        <f>D178</f>
        <v>4681</v>
      </c>
      <c r="E177" s="32">
        <f>E178</f>
        <v>2985.6</v>
      </c>
      <c r="F177" s="32">
        <f>F178</f>
        <v>4681</v>
      </c>
      <c r="G177" s="32">
        <f t="shared" ref="G177:I177" si="100">G178</f>
        <v>0</v>
      </c>
      <c r="H177" s="32">
        <f t="shared" si="100"/>
        <v>0</v>
      </c>
      <c r="I177" s="32">
        <f t="shared" si="100"/>
        <v>0</v>
      </c>
      <c r="J177" s="77"/>
    </row>
    <row r="178" spans="1:10" ht="22.5" x14ac:dyDescent="0.2">
      <c r="A178" s="36" t="s">
        <v>220</v>
      </c>
      <c r="B178" s="5" t="s">
        <v>118</v>
      </c>
      <c r="C178" s="6" t="s">
        <v>221</v>
      </c>
      <c r="D178" s="13">
        <v>4681</v>
      </c>
      <c r="E178" s="13">
        <v>2985.6</v>
      </c>
      <c r="F178" s="13">
        <v>4681</v>
      </c>
      <c r="G178" s="13">
        <v>0</v>
      </c>
      <c r="H178" s="13">
        <v>0</v>
      </c>
      <c r="I178" s="13">
        <v>0</v>
      </c>
      <c r="J178" s="77"/>
    </row>
    <row r="179" spans="1:10" ht="33.75" x14ac:dyDescent="0.2">
      <c r="A179" s="36" t="s">
        <v>222</v>
      </c>
      <c r="B179" s="5" t="s">
        <v>86</v>
      </c>
      <c r="C179" s="6" t="s">
        <v>123</v>
      </c>
      <c r="D179" s="13">
        <f>D180</f>
        <v>3867</v>
      </c>
      <c r="E179" s="13">
        <f>E180</f>
        <v>2892.8</v>
      </c>
      <c r="F179" s="13">
        <f>F180</f>
        <v>3867</v>
      </c>
      <c r="G179" s="13">
        <f t="shared" ref="G179:I179" si="101">G180</f>
        <v>4642</v>
      </c>
      <c r="H179" s="13">
        <f t="shared" si="101"/>
        <v>4828</v>
      </c>
      <c r="I179" s="13">
        <f t="shared" si="101"/>
        <v>5021</v>
      </c>
      <c r="J179" s="77"/>
    </row>
    <row r="180" spans="1:10" ht="33.75" x14ac:dyDescent="0.2">
      <c r="A180" s="36" t="s">
        <v>223</v>
      </c>
      <c r="B180" s="5" t="s">
        <v>79</v>
      </c>
      <c r="C180" s="6" t="s">
        <v>224</v>
      </c>
      <c r="D180" s="13">
        <v>3867</v>
      </c>
      <c r="E180" s="13">
        <v>2892.8</v>
      </c>
      <c r="F180" s="13">
        <v>3867</v>
      </c>
      <c r="G180" s="13">
        <v>4642</v>
      </c>
      <c r="H180" s="13">
        <v>4828</v>
      </c>
      <c r="I180" s="13">
        <v>5021</v>
      </c>
      <c r="J180" s="77"/>
    </row>
    <row r="181" spans="1:10" ht="22.5" x14ac:dyDescent="0.2">
      <c r="A181" s="36" t="s">
        <v>225</v>
      </c>
      <c r="B181" s="5" t="s">
        <v>86</v>
      </c>
      <c r="C181" s="6" t="s">
        <v>124</v>
      </c>
      <c r="D181" s="13">
        <f>D182+D183+D184+D185</f>
        <v>1006610.2</v>
      </c>
      <c r="E181" s="13">
        <f>E182+E183+E184+E185</f>
        <v>718090.29999999993</v>
      </c>
      <c r="F181" s="13">
        <f>F182+F183+F184+F185</f>
        <v>1006610.2</v>
      </c>
      <c r="G181" s="13">
        <f t="shared" ref="G181:I181" si="102">G182+G183+G184+G185</f>
        <v>1283850.8</v>
      </c>
      <c r="H181" s="13">
        <f t="shared" si="102"/>
        <v>1353461.3</v>
      </c>
      <c r="I181" s="13">
        <f t="shared" si="102"/>
        <v>1417159.9000000001</v>
      </c>
      <c r="J181" s="77"/>
    </row>
    <row r="182" spans="1:10" ht="22.5" x14ac:dyDescent="0.2">
      <c r="A182" s="36" t="s">
        <v>226</v>
      </c>
      <c r="B182" s="5" t="s">
        <v>71</v>
      </c>
      <c r="C182" s="6" t="s">
        <v>227</v>
      </c>
      <c r="D182" s="13">
        <v>2956.1</v>
      </c>
      <c r="E182" s="13">
        <v>1847.2</v>
      </c>
      <c r="F182" s="13">
        <v>2956.1</v>
      </c>
      <c r="G182" s="13">
        <v>3878</v>
      </c>
      <c r="H182" s="13">
        <v>3867.5</v>
      </c>
      <c r="I182" s="13">
        <v>3884.1</v>
      </c>
      <c r="J182" s="77"/>
    </row>
    <row r="183" spans="1:10" ht="22.5" x14ac:dyDescent="0.2">
      <c r="A183" s="36" t="s">
        <v>226</v>
      </c>
      <c r="B183" s="5" t="s">
        <v>118</v>
      </c>
      <c r="C183" s="6" t="s">
        <v>227</v>
      </c>
      <c r="D183" s="13">
        <v>745016.9</v>
      </c>
      <c r="E183" s="13">
        <v>539796.1</v>
      </c>
      <c r="F183" s="13">
        <v>745016.9</v>
      </c>
      <c r="G183" s="13">
        <v>983415</v>
      </c>
      <c r="H183" s="13">
        <v>1035399</v>
      </c>
      <c r="I183" s="13">
        <v>1083337</v>
      </c>
      <c r="J183" s="77"/>
    </row>
    <row r="184" spans="1:10" ht="22.5" x14ac:dyDescent="0.2">
      <c r="A184" s="36" t="s">
        <v>226</v>
      </c>
      <c r="B184" s="5" t="s">
        <v>78</v>
      </c>
      <c r="C184" s="6" t="s">
        <v>227</v>
      </c>
      <c r="D184" s="13">
        <v>138</v>
      </c>
      <c r="E184" s="13">
        <v>97</v>
      </c>
      <c r="F184" s="13">
        <v>138</v>
      </c>
      <c r="G184" s="13">
        <v>143</v>
      </c>
      <c r="H184" s="13">
        <v>149</v>
      </c>
      <c r="I184" s="13">
        <v>155</v>
      </c>
      <c r="J184" s="77"/>
    </row>
    <row r="185" spans="1:10" ht="22.5" x14ac:dyDescent="0.2">
      <c r="A185" s="36" t="s">
        <v>226</v>
      </c>
      <c r="B185" s="5" t="s">
        <v>79</v>
      </c>
      <c r="C185" s="6" t="s">
        <v>227</v>
      </c>
      <c r="D185" s="13">
        <v>258499.20000000001</v>
      </c>
      <c r="E185" s="13">
        <v>176350</v>
      </c>
      <c r="F185" s="13">
        <v>258499.20000000001</v>
      </c>
      <c r="G185" s="13">
        <v>296414.8</v>
      </c>
      <c r="H185" s="13">
        <v>314045.8</v>
      </c>
      <c r="I185" s="13">
        <v>329783.8</v>
      </c>
      <c r="J185" s="77"/>
    </row>
    <row r="186" spans="1:10" ht="33.75" x14ac:dyDescent="0.2">
      <c r="A186" s="36" t="s">
        <v>228</v>
      </c>
      <c r="B186" s="5" t="s">
        <v>86</v>
      </c>
      <c r="C186" s="6" t="s">
        <v>0</v>
      </c>
      <c r="D186" s="13">
        <f>D187</f>
        <v>14354</v>
      </c>
      <c r="E186" s="13">
        <f>E187</f>
        <v>7211</v>
      </c>
      <c r="F186" s="13">
        <f>F187</f>
        <v>14354</v>
      </c>
      <c r="G186" s="13">
        <f t="shared" ref="G186:I186" si="103">G187</f>
        <v>13318</v>
      </c>
      <c r="H186" s="13">
        <f t="shared" si="103"/>
        <v>15513</v>
      </c>
      <c r="I186" s="13">
        <f t="shared" si="103"/>
        <v>17123</v>
      </c>
      <c r="J186" s="77"/>
    </row>
    <row r="187" spans="1:10" ht="33.75" x14ac:dyDescent="0.2">
      <c r="A187" s="36" t="s">
        <v>229</v>
      </c>
      <c r="B187" s="5" t="s">
        <v>79</v>
      </c>
      <c r="C187" s="6" t="s">
        <v>230</v>
      </c>
      <c r="D187" s="13">
        <v>14354</v>
      </c>
      <c r="E187" s="13">
        <v>7211</v>
      </c>
      <c r="F187" s="13">
        <v>14354</v>
      </c>
      <c r="G187" s="13">
        <v>13318</v>
      </c>
      <c r="H187" s="13">
        <v>15513</v>
      </c>
      <c r="I187" s="13">
        <v>17123</v>
      </c>
      <c r="J187" s="77"/>
    </row>
    <row r="188" spans="1:10" ht="45" x14ac:dyDescent="0.2">
      <c r="A188" s="36" t="s">
        <v>231</v>
      </c>
      <c r="B188" s="5" t="s">
        <v>86</v>
      </c>
      <c r="C188" s="6" t="s">
        <v>1</v>
      </c>
      <c r="D188" s="13">
        <f>D189</f>
        <v>10776</v>
      </c>
      <c r="E188" s="13">
        <f>E189</f>
        <v>5174.1000000000004</v>
      </c>
      <c r="F188" s="13">
        <f>F189</f>
        <v>10776</v>
      </c>
      <c r="G188" s="13">
        <f t="shared" ref="G188:I188" si="104">G189</f>
        <v>16893</v>
      </c>
      <c r="H188" s="13">
        <f t="shared" si="104"/>
        <v>16893</v>
      </c>
      <c r="I188" s="13">
        <f t="shared" si="104"/>
        <v>16893</v>
      </c>
      <c r="J188" s="77"/>
    </row>
    <row r="189" spans="1:10" ht="45" x14ac:dyDescent="0.2">
      <c r="A189" s="36" t="s">
        <v>232</v>
      </c>
      <c r="B189" s="5" t="s">
        <v>118</v>
      </c>
      <c r="C189" s="6" t="s">
        <v>233</v>
      </c>
      <c r="D189" s="13">
        <v>10776</v>
      </c>
      <c r="E189" s="13">
        <v>5174.1000000000004</v>
      </c>
      <c r="F189" s="13">
        <v>10776</v>
      </c>
      <c r="G189" s="13">
        <v>16893</v>
      </c>
      <c r="H189" s="13">
        <v>16893</v>
      </c>
      <c r="I189" s="13">
        <v>16893</v>
      </c>
      <c r="J189" s="77"/>
    </row>
    <row r="190" spans="1:10" ht="45" x14ac:dyDescent="0.2">
      <c r="A190" s="36" t="s">
        <v>234</v>
      </c>
      <c r="B190" s="5" t="s">
        <v>86</v>
      </c>
      <c r="C190" s="6" t="s">
        <v>2</v>
      </c>
      <c r="D190" s="13">
        <f>D191</f>
        <v>12122.7</v>
      </c>
      <c r="E190" s="13">
        <f>E191</f>
        <v>0</v>
      </c>
      <c r="F190" s="13">
        <f>F191</f>
        <v>12122.7</v>
      </c>
      <c r="G190" s="13">
        <f t="shared" ref="G190:I190" si="105">G191</f>
        <v>21417</v>
      </c>
      <c r="H190" s="13">
        <f t="shared" si="105"/>
        <v>6133.1</v>
      </c>
      <c r="I190" s="13">
        <f t="shared" si="105"/>
        <v>4293.2</v>
      </c>
      <c r="J190" s="77"/>
    </row>
    <row r="191" spans="1:10" ht="45" x14ac:dyDescent="0.2">
      <c r="A191" s="36" t="s">
        <v>235</v>
      </c>
      <c r="B191" s="5" t="s">
        <v>71</v>
      </c>
      <c r="C191" s="6" t="s">
        <v>236</v>
      </c>
      <c r="D191" s="13">
        <v>12122.7</v>
      </c>
      <c r="E191" s="13">
        <v>0</v>
      </c>
      <c r="F191" s="13">
        <v>12122.7</v>
      </c>
      <c r="G191" s="13">
        <v>21417</v>
      </c>
      <c r="H191" s="13">
        <v>6133.1</v>
      </c>
      <c r="I191" s="13">
        <v>4293.2</v>
      </c>
      <c r="J191" s="77"/>
    </row>
    <row r="192" spans="1:10" ht="45" x14ac:dyDescent="0.2">
      <c r="A192" s="36" t="s">
        <v>237</v>
      </c>
      <c r="B192" s="5" t="s">
        <v>86</v>
      </c>
      <c r="C192" s="6" t="s">
        <v>3</v>
      </c>
      <c r="D192" s="13">
        <f>D193</f>
        <v>40553.5</v>
      </c>
      <c r="E192" s="13">
        <f>E193</f>
        <v>25750.7</v>
      </c>
      <c r="F192" s="13">
        <f>F193</f>
        <v>40553.5</v>
      </c>
      <c r="G192" s="13">
        <f t="shared" ref="G192:I192" si="106">G193</f>
        <v>37204.800000000003</v>
      </c>
      <c r="H192" s="13">
        <f t="shared" si="106"/>
        <v>40826.300000000003</v>
      </c>
      <c r="I192" s="13">
        <f t="shared" si="106"/>
        <v>43200</v>
      </c>
      <c r="J192" s="77"/>
    </row>
    <row r="193" spans="1:10" ht="45" x14ac:dyDescent="0.2">
      <c r="A193" s="36" t="s">
        <v>238</v>
      </c>
      <c r="B193" s="5" t="s">
        <v>79</v>
      </c>
      <c r="C193" s="6" t="s">
        <v>239</v>
      </c>
      <c r="D193" s="13">
        <v>40553.5</v>
      </c>
      <c r="E193" s="13">
        <v>25750.7</v>
      </c>
      <c r="F193" s="13">
        <v>40553.5</v>
      </c>
      <c r="G193" s="13">
        <v>37204.800000000003</v>
      </c>
      <c r="H193" s="13">
        <v>40826.300000000003</v>
      </c>
      <c r="I193" s="13">
        <v>43200</v>
      </c>
      <c r="J193" s="77"/>
    </row>
    <row r="194" spans="1:10" ht="33.75" x14ac:dyDescent="0.2">
      <c r="A194" s="36" t="s">
        <v>240</v>
      </c>
      <c r="B194" s="5" t="s">
        <v>86</v>
      </c>
      <c r="C194" s="6" t="s">
        <v>126</v>
      </c>
      <c r="D194" s="13">
        <f>D195</f>
        <v>16.8</v>
      </c>
      <c r="E194" s="13">
        <f>E195</f>
        <v>0</v>
      </c>
      <c r="F194" s="13">
        <f>F195</f>
        <v>16.8</v>
      </c>
      <c r="G194" s="13">
        <f t="shared" ref="G194:I194" si="107">G195</f>
        <v>131.1</v>
      </c>
      <c r="H194" s="13">
        <f t="shared" si="107"/>
        <v>5.4</v>
      </c>
      <c r="I194" s="13">
        <f t="shared" si="107"/>
        <v>4.9000000000000004</v>
      </c>
      <c r="J194" s="77"/>
    </row>
    <row r="195" spans="1:10" ht="45" x14ac:dyDescent="0.2">
      <c r="A195" s="36" t="s">
        <v>241</v>
      </c>
      <c r="B195" s="5" t="s">
        <v>71</v>
      </c>
      <c r="C195" s="6" t="s">
        <v>242</v>
      </c>
      <c r="D195" s="13">
        <v>16.8</v>
      </c>
      <c r="E195" s="13">
        <v>0</v>
      </c>
      <c r="F195" s="13">
        <v>16.8</v>
      </c>
      <c r="G195" s="13">
        <v>131.1</v>
      </c>
      <c r="H195" s="13">
        <v>5.4</v>
      </c>
      <c r="I195" s="13">
        <v>4.9000000000000004</v>
      </c>
      <c r="J195" s="77"/>
    </row>
    <row r="196" spans="1:10" ht="67.5" x14ac:dyDescent="0.2">
      <c r="A196" s="36" t="s">
        <v>450</v>
      </c>
      <c r="B196" s="5" t="s">
        <v>86</v>
      </c>
      <c r="C196" s="6" t="s">
        <v>451</v>
      </c>
      <c r="D196" s="13">
        <f>D197</f>
        <v>1734.1</v>
      </c>
      <c r="E196" s="13">
        <f t="shared" ref="E196:I196" si="108">E197</f>
        <v>0</v>
      </c>
      <c r="F196" s="13">
        <f t="shared" si="108"/>
        <v>1734.1</v>
      </c>
      <c r="G196" s="13">
        <f t="shared" si="108"/>
        <v>0</v>
      </c>
      <c r="H196" s="13">
        <f t="shared" si="108"/>
        <v>0</v>
      </c>
      <c r="I196" s="13">
        <f t="shared" si="108"/>
        <v>0</v>
      </c>
      <c r="J196" s="77"/>
    </row>
    <row r="197" spans="1:10" ht="67.5" x14ac:dyDescent="0.2">
      <c r="A197" s="36" t="s">
        <v>452</v>
      </c>
      <c r="B197" s="5" t="s">
        <v>71</v>
      </c>
      <c r="C197" s="6" t="s">
        <v>453</v>
      </c>
      <c r="D197" s="13">
        <v>1734.1</v>
      </c>
      <c r="E197" s="13">
        <v>0</v>
      </c>
      <c r="F197" s="13">
        <v>1734.1</v>
      </c>
      <c r="G197" s="13">
        <v>0</v>
      </c>
      <c r="H197" s="13">
        <v>0</v>
      </c>
      <c r="I197" s="13">
        <v>0</v>
      </c>
      <c r="J197" s="77"/>
    </row>
    <row r="198" spans="1:10" ht="33.75" hidden="1" x14ac:dyDescent="0.2">
      <c r="A198" s="36" t="s">
        <v>365</v>
      </c>
      <c r="B198" s="5" t="s">
        <v>86</v>
      </c>
      <c r="C198" s="15" t="s">
        <v>364</v>
      </c>
      <c r="D198" s="13">
        <f>D199</f>
        <v>0</v>
      </c>
      <c r="E198" s="13">
        <f>E199</f>
        <v>0</v>
      </c>
      <c r="F198" s="13">
        <f>F199</f>
        <v>0</v>
      </c>
      <c r="G198" s="13">
        <f t="shared" ref="G198:I198" si="109">G199</f>
        <v>0</v>
      </c>
      <c r="H198" s="13">
        <f t="shared" si="109"/>
        <v>0</v>
      </c>
      <c r="I198" s="13">
        <f t="shared" si="109"/>
        <v>0</v>
      </c>
      <c r="J198" s="77"/>
    </row>
    <row r="199" spans="1:10" ht="45" hidden="1" x14ac:dyDescent="0.2">
      <c r="A199" s="36" t="s">
        <v>367</v>
      </c>
      <c r="B199" s="5" t="s">
        <v>71</v>
      </c>
      <c r="C199" s="15" t="s">
        <v>366</v>
      </c>
      <c r="D199" s="13">
        <v>0</v>
      </c>
      <c r="E199" s="13">
        <v>0</v>
      </c>
      <c r="F199" s="13">
        <v>0</v>
      </c>
      <c r="G199" s="13"/>
      <c r="H199" s="13"/>
      <c r="I199" s="13"/>
      <c r="J199" s="77"/>
    </row>
    <row r="200" spans="1:10" ht="33.75" x14ac:dyDescent="0.2">
      <c r="A200" s="36" t="s">
        <v>243</v>
      </c>
      <c r="B200" s="5" t="s">
        <v>86</v>
      </c>
      <c r="C200" s="6" t="s">
        <v>4</v>
      </c>
      <c r="D200" s="13">
        <f>D201</f>
        <v>290341.09999999998</v>
      </c>
      <c r="E200" s="13">
        <f>E201</f>
        <v>225474.2</v>
      </c>
      <c r="F200" s="13">
        <f>F201</f>
        <v>290341.09999999998</v>
      </c>
      <c r="G200" s="13">
        <f t="shared" ref="G200:I200" si="110">G201</f>
        <v>0</v>
      </c>
      <c r="H200" s="13">
        <f t="shared" si="110"/>
        <v>0</v>
      </c>
      <c r="I200" s="13">
        <f t="shared" si="110"/>
        <v>0</v>
      </c>
      <c r="J200" s="77"/>
    </row>
    <row r="201" spans="1:10" ht="45" x14ac:dyDescent="0.2">
      <c r="A201" s="36" t="s">
        <v>245</v>
      </c>
      <c r="B201" s="5" t="s">
        <v>79</v>
      </c>
      <c r="C201" s="6" t="s">
        <v>244</v>
      </c>
      <c r="D201" s="13">
        <v>290341.09999999998</v>
      </c>
      <c r="E201" s="13">
        <v>225474.2</v>
      </c>
      <c r="F201" s="13">
        <v>290341.09999999998</v>
      </c>
      <c r="G201" s="13">
        <v>0</v>
      </c>
      <c r="H201" s="13">
        <v>0</v>
      </c>
      <c r="I201" s="13">
        <v>0</v>
      </c>
      <c r="J201" s="77"/>
    </row>
    <row r="202" spans="1:10" ht="45" x14ac:dyDescent="0.2">
      <c r="A202" s="36" t="s">
        <v>246</v>
      </c>
      <c r="B202" s="5" t="s">
        <v>86</v>
      </c>
      <c r="C202" s="6" t="s">
        <v>247</v>
      </c>
      <c r="D202" s="13">
        <f>D203</f>
        <v>1653.2</v>
      </c>
      <c r="E202" s="13">
        <f>E203</f>
        <v>1653.1</v>
      </c>
      <c r="F202" s="13">
        <f>F203</f>
        <v>1653.2</v>
      </c>
      <c r="G202" s="13">
        <f t="shared" ref="G202:I202" si="111">G203</f>
        <v>1841.4</v>
      </c>
      <c r="H202" s="13">
        <f t="shared" si="111"/>
        <v>965.8</v>
      </c>
      <c r="I202" s="13">
        <f t="shared" si="111"/>
        <v>0</v>
      </c>
      <c r="J202" s="77"/>
    </row>
    <row r="203" spans="1:10" ht="45" x14ac:dyDescent="0.2">
      <c r="A203" s="36" t="s">
        <v>248</v>
      </c>
      <c r="B203" s="5" t="s">
        <v>71</v>
      </c>
      <c r="C203" s="6" t="s">
        <v>249</v>
      </c>
      <c r="D203" s="13">
        <v>1653.2</v>
      </c>
      <c r="E203" s="13">
        <v>1653.1</v>
      </c>
      <c r="F203" s="13">
        <v>1653.2</v>
      </c>
      <c r="G203" s="13">
        <v>1841.4</v>
      </c>
      <c r="H203" s="13">
        <v>965.8</v>
      </c>
      <c r="I203" s="13">
        <v>0</v>
      </c>
      <c r="J203" s="77"/>
    </row>
    <row r="204" spans="1:10" ht="45" x14ac:dyDescent="0.2">
      <c r="A204" s="36" t="s">
        <v>250</v>
      </c>
      <c r="B204" s="5" t="s">
        <v>86</v>
      </c>
      <c r="C204" s="6" t="s">
        <v>251</v>
      </c>
      <c r="D204" s="13">
        <f>D205</f>
        <v>2886</v>
      </c>
      <c r="E204" s="13">
        <f>E205</f>
        <v>2870.3</v>
      </c>
      <c r="F204" s="13">
        <f>F205</f>
        <v>2886</v>
      </c>
      <c r="G204" s="13">
        <f t="shared" ref="G204:I204" si="112">G205</f>
        <v>3046.4</v>
      </c>
      <c r="H204" s="13">
        <f t="shared" si="112"/>
        <v>3168.3</v>
      </c>
      <c r="I204" s="13">
        <f t="shared" si="112"/>
        <v>3295</v>
      </c>
      <c r="J204" s="77"/>
    </row>
    <row r="205" spans="1:10" ht="45" x14ac:dyDescent="0.2">
      <c r="A205" s="36" t="s">
        <v>252</v>
      </c>
      <c r="B205" s="5" t="s">
        <v>79</v>
      </c>
      <c r="C205" s="6" t="s">
        <v>253</v>
      </c>
      <c r="D205" s="13">
        <v>2886</v>
      </c>
      <c r="E205" s="13">
        <v>2870.3</v>
      </c>
      <c r="F205" s="13">
        <v>2886</v>
      </c>
      <c r="G205" s="13">
        <v>3046.4</v>
      </c>
      <c r="H205" s="13">
        <v>3168.3</v>
      </c>
      <c r="I205" s="13">
        <v>3295</v>
      </c>
      <c r="J205" s="77"/>
    </row>
    <row r="206" spans="1:10" ht="22.5" x14ac:dyDescent="0.2">
      <c r="A206" s="36" t="s">
        <v>254</v>
      </c>
      <c r="B206" s="5" t="s">
        <v>86</v>
      </c>
      <c r="C206" s="6" t="s">
        <v>5</v>
      </c>
      <c r="D206" s="13">
        <f>D207</f>
        <v>80366</v>
      </c>
      <c r="E206" s="13">
        <f>E207</f>
        <v>55592.5</v>
      </c>
      <c r="F206" s="13">
        <f>F207</f>
        <v>80366</v>
      </c>
      <c r="G206" s="13">
        <f t="shared" ref="G206:I206" si="113">G207</f>
        <v>80366</v>
      </c>
      <c r="H206" s="13">
        <f t="shared" si="113"/>
        <v>80166</v>
      </c>
      <c r="I206" s="13">
        <f t="shared" si="113"/>
        <v>80166</v>
      </c>
      <c r="J206" s="77"/>
    </row>
    <row r="207" spans="1:10" ht="22.5" x14ac:dyDescent="0.2">
      <c r="A207" s="36" t="s">
        <v>255</v>
      </c>
      <c r="B207" s="5" t="s">
        <v>79</v>
      </c>
      <c r="C207" s="6" t="s">
        <v>256</v>
      </c>
      <c r="D207" s="13">
        <v>80366</v>
      </c>
      <c r="E207" s="13">
        <v>55592.5</v>
      </c>
      <c r="F207" s="13">
        <v>80366</v>
      </c>
      <c r="G207" s="13">
        <v>80366</v>
      </c>
      <c r="H207" s="13">
        <v>80166</v>
      </c>
      <c r="I207" s="13">
        <v>80166</v>
      </c>
      <c r="J207" s="77"/>
    </row>
    <row r="208" spans="1:10" ht="33.75" x14ac:dyDescent="0.2">
      <c r="A208" s="36" t="s">
        <v>257</v>
      </c>
      <c r="B208" s="5" t="s">
        <v>86</v>
      </c>
      <c r="C208" s="6" t="s">
        <v>6</v>
      </c>
      <c r="D208" s="13">
        <f>D209</f>
        <v>354.9</v>
      </c>
      <c r="E208" s="13">
        <f>E209</f>
        <v>36.9</v>
      </c>
      <c r="F208" s="13">
        <f>F209</f>
        <v>354.9</v>
      </c>
      <c r="G208" s="13">
        <f t="shared" ref="G208:I208" si="114">G209</f>
        <v>0</v>
      </c>
      <c r="H208" s="13">
        <f t="shared" si="114"/>
        <v>0</v>
      </c>
      <c r="I208" s="13">
        <f t="shared" si="114"/>
        <v>0</v>
      </c>
      <c r="J208" s="77"/>
    </row>
    <row r="209" spans="1:10" ht="33.75" x14ac:dyDescent="0.2">
      <c r="A209" s="36" t="s">
        <v>258</v>
      </c>
      <c r="B209" s="5" t="s">
        <v>79</v>
      </c>
      <c r="C209" s="6" t="s">
        <v>259</v>
      </c>
      <c r="D209" s="13">
        <v>354.9</v>
      </c>
      <c r="E209" s="13">
        <v>36.9</v>
      </c>
      <c r="F209" s="13">
        <v>354.9</v>
      </c>
      <c r="G209" s="13">
        <v>0</v>
      </c>
      <c r="H209" s="13">
        <v>0</v>
      </c>
      <c r="I209" s="13">
        <v>0</v>
      </c>
      <c r="J209" s="77"/>
    </row>
    <row r="210" spans="1:10" ht="33.75" x14ac:dyDescent="0.2">
      <c r="A210" s="36" t="s">
        <v>369</v>
      </c>
      <c r="B210" s="5" t="s">
        <v>86</v>
      </c>
      <c r="C210" s="6" t="s">
        <v>368</v>
      </c>
      <c r="D210" s="13">
        <f>D211</f>
        <v>23</v>
      </c>
      <c r="E210" s="13">
        <f>E211</f>
        <v>14.2</v>
      </c>
      <c r="F210" s="13">
        <f>F211</f>
        <v>23</v>
      </c>
      <c r="G210" s="13">
        <f t="shared" ref="G210:I210" si="115">G211</f>
        <v>0</v>
      </c>
      <c r="H210" s="13">
        <f t="shared" si="115"/>
        <v>0</v>
      </c>
      <c r="I210" s="13">
        <f t="shared" si="115"/>
        <v>0</v>
      </c>
      <c r="J210" s="77"/>
    </row>
    <row r="211" spans="1:10" ht="45" x14ac:dyDescent="0.2">
      <c r="A211" s="36" t="s">
        <v>260</v>
      </c>
      <c r="B211" s="5" t="s">
        <v>79</v>
      </c>
      <c r="C211" s="6" t="s">
        <v>261</v>
      </c>
      <c r="D211" s="13">
        <v>23</v>
      </c>
      <c r="E211" s="13">
        <v>14.2</v>
      </c>
      <c r="F211" s="13">
        <v>23</v>
      </c>
      <c r="G211" s="13">
        <v>0</v>
      </c>
      <c r="H211" s="13">
        <v>0</v>
      </c>
      <c r="I211" s="13">
        <v>0</v>
      </c>
      <c r="J211" s="77"/>
    </row>
    <row r="212" spans="1:10" ht="30" customHeight="1" x14ac:dyDescent="0.2">
      <c r="A212" s="36" t="s">
        <v>371</v>
      </c>
      <c r="B212" s="5" t="s">
        <v>86</v>
      </c>
      <c r="C212" s="6" t="s">
        <v>370</v>
      </c>
      <c r="D212" s="13">
        <f>D213</f>
        <v>72843.399999999994</v>
      </c>
      <c r="E212" s="13">
        <f>E213</f>
        <v>52869.8</v>
      </c>
      <c r="F212" s="13">
        <f>F213</f>
        <v>72843.399999999994</v>
      </c>
      <c r="G212" s="13">
        <f t="shared" ref="G212:I212" si="116">G213</f>
        <v>94993.1</v>
      </c>
      <c r="H212" s="13">
        <f t="shared" si="116"/>
        <v>99265.5</v>
      </c>
      <c r="I212" s="13">
        <f t="shared" si="116"/>
        <v>107381.8</v>
      </c>
      <c r="J212" s="77"/>
    </row>
    <row r="213" spans="1:10" ht="22.5" x14ac:dyDescent="0.2">
      <c r="A213" s="36" t="s">
        <v>372</v>
      </c>
      <c r="B213" s="5" t="s">
        <v>79</v>
      </c>
      <c r="C213" s="6" t="s">
        <v>370</v>
      </c>
      <c r="D213" s="13">
        <v>72843.399999999994</v>
      </c>
      <c r="E213" s="13">
        <v>52869.8</v>
      </c>
      <c r="F213" s="13">
        <v>72843.399999999994</v>
      </c>
      <c r="G213" s="13">
        <v>94993.1</v>
      </c>
      <c r="H213" s="13">
        <v>99265.5</v>
      </c>
      <c r="I213" s="13">
        <v>107381.8</v>
      </c>
      <c r="J213" s="77"/>
    </row>
    <row r="214" spans="1:10" ht="45" x14ac:dyDescent="0.2">
      <c r="A214" s="36" t="s">
        <v>374</v>
      </c>
      <c r="B214" s="5" t="s">
        <v>86</v>
      </c>
      <c r="C214" s="6" t="s">
        <v>373</v>
      </c>
      <c r="D214" s="13">
        <f>D215</f>
        <v>29451</v>
      </c>
      <c r="E214" s="13">
        <f>E215</f>
        <v>22187.5</v>
      </c>
      <c r="F214" s="13">
        <f>F215</f>
        <v>29451</v>
      </c>
      <c r="G214" s="13">
        <f t="shared" ref="G214:I214" si="117">G215</f>
        <v>34137</v>
      </c>
      <c r="H214" s="13">
        <f t="shared" si="117"/>
        <v>34137</v>
      </c>
      <c r="I214" s="13">
        <f t="shared" si="117"/>
        <v>34137</v>
      </c>
      <c r="J214" s="77"/>
    </row>
    <row r="215" spans="1:10" ht="45" x14ac:dyDescent="0.2">
      <c r="A215" s="36" t="s">
        <v>375</v>
      </c>
      <c r="B215" s="5" t="s">
        <v>118</v>
      </c>
      <c r="C215" s="6" t="s">
        <v>373</v>
      </c>
      <c r="D215" s="13">
        <v>29451</v>
      </c>
      <c r="E215" s="13">
        <v>22187.5</v>
      </c>
      <c r="F215" s="13">
        <v>29451</v>
      </c>
      <c r="G215" s="13">
        <v>34137</v>
      </c>
      <c r="H215" s="13">
        <v>34137</v>
      </c>
      <c r="I215" s="13">
        <v>34137</v>
      </c>
      <c r="J215" s="77"/>
    </row>
    <row r="216" spans="1:10" ht="45" x14ac:dyDescent="0.2">
      <c r="A216" s="36" t="s">
        <v>9</v>
      </c>
      <c r="B216" s="5" t="s">
        <v>86</v>
      </c>
      <c r="C216" s="10" t="s">
        <v>373</v>
      </c>
      <c r="D216" s="13">
        <f>D217</f>
        <v>20516</v>
      </c>
      <c r="E216" s="13">
        <f>E217</f>
        <v>11853.3</v>
      </c>
      <c r="F216" s="13">
        <f>F217</f>
        <v>20516</v>
      </c>
      <c r="G216" s="13">
        <f t="shared" ref="G216:I216" si="118">G217</f>
        <v>0</v>
      </c>
      <c r="H216" s="13">
        <f t="shared" si="118"/>
        <v>0</v>
      </c>
      <c r="I216" s="13">
        <f t="shared" si="118"/>
        <v>0</v>
      </c>
      <c r="J216" s="77"/>
    </row>
    <row r="217" spans="1:10" ht="67.5" x14ac:dyDescent="0.2">
      <c r="A217" s="36" t="s">
        <v>262</v>
      </c>
      <c r="B217" s="5" t="s">
        <v>79</v>
      </c>
      <c r="C217" s="15" t="s">
        <v>263</v>
      </c>
      <c r="D217" s="13">
        <v>20516</v>
      </c>
      <c r="E217" s="13">
        <v>11853.3</v>
      </c>
      <c r="F217" s="13">
        <v>20516</v>
      </c>
      <c r="G217" s="13">
        <v>0</v>
      </c>
      <c r="H217" s="13">
        <v>0</v>
      </c>
      <c r="I217" s="13">
        <v>0</v>
      </c>
      <c r="J217" s="77"/>
    </row>
    <row r="218" spans="1:10" ht="33.75" x14ac:dyDescent="0.2">
      <c r="A218" s="36" t="s">
        <v>377</v>
      </c>
      <c r="B218" s="5" t="s">
        <v>86</v>
      </c>
      <c r="C218" s="15" t="s">
        <v>376</v>
      </c>
      <c r="D218" s="13">
        <f>D219</f>
        <v>9790</v>
      </c>
      <c r="E218" s="13">
        <f>E219</f>
        <v>7236.8</v>
      </c>
      <c r="F218" s="13">
        <f>F219</f>
        <v>9790</v>
      </c>
      <c r="G218" s="13">
        <f t="shared" ref="G218:I218" si="119">G219</f>
        <v>21519</v>
      </c>
      <c r="H218" s="13">
        <f t="shared" si="119"/>
        <v>17015</v>
      </c>
      <c r="I218" s="13">
        <f t="shared" si="119"/>
        <v>18223</v>
      </c>
      <c r="J218" s="77"/>
    </row>
    <row r="219" spans="1:10" ht="33.75" x14ac:dyDescent="0.2">
      <c r="A219" s="36" t="s">
        <v>378</v>
      </c>
      <c r="B219" s="5" t="s">
        <v>79</v>
      </c>
      <c r="C219" s="15" t="s">
        <v>376</v>
      </c>
      <c r="D219" s="13">
        <v>9790</v>
      </c>
      <c r="E219" s="13">
        <v>7236.8</v>
      </c>
      <c r="F219" s="13">
        <v>9790</v>
      </c>
      <c r="G219" s="13">
        <v>21519</v>
      </c>
      <c r="H219" s="13">
        <v>17015</v>
      </c>
      <c r="I219" s="13">
        <v>18223</v>
      </c>
      <c r="J219" s="77"/>
    </row>
    <row r="220" spans="1:10" ht="33.75" x14ac:dyDescent="0.2">
      <c r="A220" s="36" t="s">
        <v>264</v>
      </c>
      <c r="B220" s="5" t="s">
        <v>86</v>
      </c>
      <c r="C220" s="6" t="s">
        <v>7</v>
      </c>
      <c r="D220" s="13">
        <f>D221</f>
        <v>792</v>
      </c>
      <c r="E220" s="13">
        <f>E221</f>
        <v>427.3</v>
      </c>
      <c r="F220" s="13">
        <f>F221</f>
        <v>792</v>
      </c>
      <c r="G220" s="13">
        <f t="shared" ref="G220:I220" si="120">G221</f>
        <v>840</v>
      </c>
      <c r="H220" s="13">
        <f t="shared" si="120"/>
        <v>874</v>
      </c>
      <c r="I220" s="13">
        <f t="shared" si="120"/>
        <v>923</v>
      </c>
      <c r="J220" s="77"/>
    </row>
    <row r="221" spans="1:10" ht="33.75" x14ac:dyDescent="0.2">
      <c r="A221" s="36" t="s">
        <v>265</v>
      </c>
      <c r="B221" s="5" t="s">
        <v>79</v>
      </c>
      <c r="C221" s="6" t="s">
        <v>266</v>
      </c>
      <c r="D221" s="13">
        <v>792</v>
      </c>
      <c r="E221" s="13">
        <v>427.3</v>
      </c>
      <c r="F221" s="13">
        <v>792</v>
      </c>
      <c r="G221" s="13">
        <v>840</v>
      </c>
      <c r="H221" s="13">
        <v>874</v>
      </c>
      <c r="I221" s="13">
        <v>923</v>
      </c>
      <c r="J221" s="77"/>
    </row>
    <row r="222" spans="1:10" ht="22.5" x14ac:dyDescent="0.2">
      <c r="A222" s="36" t="s">
        <v>291</v>
      </c>
      <c r="B222" s="5" t="s">
        <v>86</v>
      </c>
      <c r="C222" s="6" t="s">
        <v>292</v>
      </c>
      <c r="D222" s="13">
        <f>D223</f>
        <v>967.9</v>
      </c>
      <c r="E222" s="13">
        <f>E223</f>
        <v>0</v>
      </c>
      <c r="F222" s="13">
        <f>F223</f>
        <v>967.9</v>
      </c>
      <c r="G222" s="13">
        <f t="shared" ref="G222:I222" si="121">G223</f>
        <v>0</v>
      </c>
      <c r="H222" s="13">
        <f t="shared" si="121"/>
        <v>0</v>
      </c>
      <c r="I222" s="13">
        <f t="shared" si="121"/>
        <v>0</v>
      </c>
      <c r="J222" s="77"/>
    </row>
    <row r="223" spans="1:10" ht="22.5" x14ac:dyDescent="0.2">
      <c r="A223" s="36" t="s">
        <v>293</v>
      </c>
      <c r="B223" s="5" t="s">
        <v>71</v>
      </c>
      <c r="C223" s="6" t="s">
        <v>294</v>
      </c>
      <c r="D223" s="13">
        <v>967.9</v>
      </c>
      <c r="E223" s="13">
        <v>0</v>
      </c>
      <c r="F223" s="13">
        <v>967.9</v>
      </c>
      <c r="G223" s="13">
        <v>0</v>
      </c>
      <c r="H223" s="13">
        <v>0</v>
      </c>
      <c r="I223" s="13">
        <v>0</v>
      </c>
      <c r="J223" s="77"/>
    </row>
    <row r="224" spans="1:10" ht="22.5" x14ac:dyDescent="0.2">
      <c r="A224" s="36" t="s">
        <v>267</v>
      </c>
      <c r="B224" s="5" t="s">
        <v>86</v>
      </c>
      <c r="C224" s="6" t="s">
        <v>8</v>
      </c>
      <c r="D224" s="13">
        <f>D225</f>
        <v>2034</v>
      </c>
      <c r="E224" s="13">
        <f>E225</f>
        <v>1573.8</v>
      </c>
      <c r="F224" s="13">
        <f>F225</f>
        <v>2034</v>
      </c>
      <c r="G224" s="13">
        <f t="shared" ref="G224:I224" si="122">G225</f>
        <v>2045</v>
      </c>
      <c r="H224" s="13">
        <f t="shared" si="122"/>
        <v>2066</v>
      </c>
      <c r="I224" s="13">
        <f t="shared" si="122"/>
        <v>2087</v>
      </c>
      <c r="J224" s="77"/>
    </row>
    <row r="225" spans="1:10" ht="22.5" x14ac:dyDescent="0.2">
      <c r="A225" s="36" t="s">
        <v>268</v>
      </c>
      <c r="B225" s="5" t="s">
        <v>71</v>
      </c>
      <c r="C225" s="6" t="s">
        <v>269</v>
      </c>
      <c r="D225" s="13">
        <v>2034</v>
      </c>
      <c r="E225" s="13">
        <v>1573.8</v>
      </c>
      <c r="F225" s="13">
        <v>2034</v>
      </c>
      <c r="G225" s="13">
        <v>2045</v>
      </c>
      <c r="H225" s="13">
        <v>2066</v>
      </c>
      <c r="I225" s="13">
        <v>2087</v>
      </c>
      <c r="J225" s="77"/>
    </row>
    <row r="226" spans="1:10" x14ac:dyDescent="0.2">
      <c r="A226" s="36" t="s">
        <v>10</v>
      </c>
      <c r="B226" s="5" t="s">
        <v>86</v>
      </c>
      <c r="C226" s="6" t="s">
        <v>11</v>
      </c>
      <c r="D226" s="13">
        <f t="shared" ref="D226:I226" si="123">D227+D228</f>
        <v>834</v>
      </c>
      <c r="E226" s="13">
        <f t="shared" si="123"/>
        <v>834</v>
      </c>
      <c r="F226" s="13">
        <f t="shared" si="123"/>
        <v>834</v>
      </c>
      <c r="G226" s="13">
        <f t="shared" si="123"/>
        <v>1529.8</v>
      </c>
      <c r="H226" s="13">
        <f t="shared" si="123"/>
        <v>1562.9</v>
      </c>
      <c r="I226" s="13">
        <f t="shared" si="123"/>
        <v>1596.8999999999999</v>
      </c>
      <c r="J226" s="77"/>
    </row>
    <row r="227" spans="1:10" x14ac:dyDescent="0.2">
      <c r="A227" s="37" t="s">
        <v>270</v>
      </c>
      <c r="B227" s="9" t="s">
        <v>71</v>
      </c>
      <c r="C227" s="26" t="s">
        <v>271</v>
      </c>
      <c r="D227" s="33">
        <v>0</v>
      </c>
      <c r="E227" s="33">
        <v>0</v>
      </c>
      <c r="F227" s="33">
        <v>0</v>
      </c>
      <c r="G227" s="33">
        <v>402.7</v>
      </c>
      <c r="H227" s="33">
        <v>390.7</v>
      </c>
      <c r="I227" s="33">
        <v>377.8</v>
      </c>
      <c r="J227" s="77"/>
    </row>
    <row r="228" spans="1:10" x14ac:dyDescent="0.2">
      <c r="A228" s="37" t="s">
        <v>270</v>
      </c>
      <c r="B228" s="9" t="s">
        <v>118</v>
      </c>
      <c r="C228" s="26" t="s">
        <v>271</v>
      </c>
      <c r="D228" s="33">
        <v>834</v>
      </c>
      <c r="E228" s="33">
        <v>834</v>
      </c>
      <c r="F228" s="33">
        <v>834</v>
      </c>
      <c r="G228" s="33">
        <v>1127.0999999999999</v>
      </c>
      <c r="H228" s="33">
        <v>1172.2</v>
      </c>
      <c r="I228" s="33">
        <v>1219.0999999999999</v>
      </c>
      <c r="J228" s="77"/>
    </row>
    <row r="229" spans="1:10" x14ac:dyDescent="0.2">
      <c r="A229" s="51" t="s">
        <v>384</v>
      </c>
      <c r="B229" s="51" t="s">
        <v>86</v>
      </c>
      <c r="C229" s="63" t="s">
        <v>385</v>
      </c>
      <c r="D229" s="64">
        <f>D234+D238+D230+D232+D236</f>
        <v>87714.38</v>
      </c>
      <c r="E229" s="64">
        <f t="shared" ref="E229:I229" si="124">E234+E238+E230+E232+E236</f>
        <v>714.80000000000007</v>
      </c>
      <c r="F229" s="64">
        <f t="shared" si="124"/>
        <v>87714.38</v>
      </c>
      <c r="G229" s="64">
        <f t="shared" si="124"/>
        <v>28000</v>
      </c>
      <c r="H229" s="64">
        <f t="shared" si="124"/>
        <v>0</v>
      </c>
      <c r="I229" s="64">
        <f t="shared" si="124"/>
        <v>0</v>
      </c>
      <c r="J229" s="76"/>
    </row>
    <row r="230" spans="1:10" ht="45" hidden="1" x14ac:dyDescent="0.2">
      <c r="A230" s="5" t="s">
        <v>415</v>
      </c>
      <c r="B230" s="5" t="s">
        <v>86</v>
      </c>
      <c r="C230" s="6" t="s">
        <v>414</v>
      </c>
      <c r="D230" s="13">
        <f>D231</f>
        <v>0</v>
      </c>
      <c r="E230" s="13">
        <f t="shared" ref="E230:I230" si="125">E231</f>
        <v>0</v>
      </c>
      <c r="F230" s="13">
        <f t="shared" si="125"/>
        <v>0</v>
      </c>
      <c r="G230" s="13">
        <f t="shared" si="125"/>
        <v>0</v>
      </c>
      <c r="H230" s="13">
        <f t="shared" si="125"/>
        <v>0</v>
      </c>
      <c r="I230" s="13">
        <f t="shared" si="125"/>
        <v>0</v>
      </c>
      <c r="J230" s="77"/>
    </row>
    <row r="231" spans="1:10" ht="45" hidden="1" x14ac:dyDescent="0.2">
      <c r="A231" s="5" t="s">
        <v>416</v>
      </c>
      <c r="B231" s="5" t="s">
        <v>71</v>
      </c>
      <c r="C231" s="6" t="s">
        <v>417</v>
      </c>
      <c r="D231" s="13"/>
      <c r="E231" s="13"/>
      <c r="F231" s="13"/>
      <c r="G231" s="13"/>
      <c r="H231" s="13"/>
      <c r="I231" s="13"/>
      <c r="J231" s="77"/>
    </row>
    <row r="232" spans="1:10" ht="22.5" x14ac:dyDescent="0.2">
      <c r="A232" s="5" t="s">
        <v>419</v>
      </c>
      <c r="B232" s="5" t="s">
        <v>86</v>
      </c>
      <c r="C232" s="6" t="s">
        <v>418</v>
      </c>
      <c r="D232" s="13">
        <f>D233</f>
        <v>0</v>
      </c>
      <c r="E232" s="13">
        <f t="shared" ref="E232:I232" si="126">E233</f>
        <v>0</v>
      </c>
      <c r="F232" s="13">
        <f t="shared" si="126"/>
        <v>0</v>
      </c>
      <c r="G232" s="13">
        <f t="shared" si="126"/>
        <v>1000</v>
      </c>
      <c r="H232" s="13">
        <f t="shared" si="126"/>
        <v>0</v>
      </c>
      <c r="I232" s="13">
        <f t="shared" si="126"/>
        <v>0</v>
      </c>
      <c r="J232" s="77"/>
    </row>
    <row r="233" spans="1:10" ht="22.5" x14ac:dyDescent="0.2">
      <c r="A233" s="5" t="s">
        <v>420</v>
      </c>
      <c r="B233" s="5" t="s">
        <v>78</v>
      </c>
      <c r="C233" s="6" t="s">
        <v>421</v>
      </c>
      <c r="D233" s="13">
        <v>0</v>
      </c>
      <c r="E233" s="13">
        <v>0</v>
      </c>
      <c r="F233" s="13">
        <v>0</v>
      </c>
      <c r="G233" s="13">
        <v>1000</v>
      </c>
      <c r="H233" s="13">
        <v>0</v>
      </c>
      <c r="I233" s="13">
        <v>0</v>
      </c>
      <c r="J233" s="77"/>
    </row>
    <row r="234" spans="1:10" ht="33.75" x14ac:dyDescent="0.2">
      <c r="A234" s="5" t="s">
        <v>408</v>
      </c>
      <c r="B234" s="5" t="s">
        <v>86</v>
      </c>
      <c r="C234" s="6" t="s">
        <v>409</v>
      </c>
      <c r="D234" s="13">
        <f>D235</f>
        <v>142.38</v>
      </c>
      <c r="E234" s="13">
        <f t="shared" ref="E234" si="127">E235</f>
        <v>117.1</v>
      </c>
      <c r="F234" s="13">
        <f t="shared" ref="F234:I234" si="128">F235</f>
        <v>142.38</v>
      </c>
      <c r="G234" s="13">
        <f t="shared" si="128"/>
        <v>0</v>
      </c>
      <c r="H234" s="13">
        <f t="shared" si="128"/>
        <v>0</v>
      </c>
      <c r="I234" s="13">
        <f t="shared" si="128"/>
        <v>0</v>
      </c>
      <c r="J234" s="77"/>
    </row>
    <row r="235" spans="1:10" ht="33.75" x14ac:dyDescent="0.2">
      <c r="A235" s="21" t="s">
        <v>410</v>
      </c>
      <c r="B235" s="21" t="s">
        <v>71</v>
      </c>
      <c r="C235" s="22" t="s">
        <v>411</v>
      </c>
      <c r="D235" s="32">
        <v>142.38</v>
      </c>
      <c r="E235" s="32">
        <v>117.1</v>
      </c>
      <c r="F235" s="32">
        <v>142.38</v>
      </c>
      <c r="G235" s="32">
        <v>0</v>
      </c>
      <c r="H235" s="32">
        <v>0</v>
      </c>
      <c r="I235" s="32">
        <v>0</v>
      </c>
      <c r="J235" s="77"/>
    </row>
    <row r="236" spans="1:10" ht="45" x14ac:dyDescent="0.2">
      <c r="A236" s="21" t="s">
        <v>454</v>
      </c>
      <c r="B236" s="21" t="s">
        <v>86</v>
      </c>
      <c r="C236" s="22" t="s">
        <v>414</v>
      </c>
      <c r="D236" s="32">
        <f>D237</f>
        <v>70000</v>
      </c>
      <c r="E236" s="32">
        <f t="shared" ref="E236:I236" si="129">E237</f>
        <v>597.70000000000005</v>
      </c>
      <c r="F236" s="32">
        <f t="shared" si="129"/>
        <v>70000</v>
      </c>
      <c r="G236" s="32">
        <f t="shared" si="129"/>
        <v>0</v>
      </c>
      <c r="H236" s="32">
        <f t="shared" si="129"/>
        <v>0</v>
      </c>
      <c r="I236" s="32">
        <f t="shared" si="129"/>
        <v>0</v>
      </c>
      <c r="J236" s="77"/>
    </row>
    <row r="237" spans="1:10" ht="45" x14ac:dyDescent="0.2">
      <c r="A237" s="21" t="s">
        <v>455</v>
      </c>
      <c r="B237" s="21" t="s">
        <v>71</v>
      </c>
      <c r="C237" s="22" t="s">
        <v>417</v>
      </c>
      <c r="D237" s="32">
        <v>70000</v>
      </c>
      <c r="E237" s="32">
        <v>597.70000000000005</v>
      </c>
      <c r="F237" s="32">
        <v>70000</v>
      </c>
      <c r="G237" s="32">
        <v>0</v>
      </c>
      <c r="H237" s="32">
        <v>0</v>
      </c>
      <c r="I237" s="32">
        <v>0</v>
      </c>
      <c r="J237" s="77"/>
    </row>
    <row r="238" spans="1:10" x14ac:dyDescent="0.2">
      <c r="A238" s="21" t="s">
        <v>412</v>
      </c>
      <c r="B238" s="21" t="s">
        <v>86</v>
      </c>
      <c r="C238" s="22" t="s">
        <v>413</v>
      </c>
      <c r="D238" s="32">
        <f>D239</f>
        <v>17572</v>
      </c>
      <c r="E238" s="32">
        <f t="shared" ref="E238" si="130">E239</f>
        <v>0</v>
      </c>
      <c r="F238" s="32">
        <f t="shared" ref="F238:I238" si="131">F239</f>
        <v>17572</v>
      </c>
      <c r="G238" s="32">
        <f t="shared" si="131"/>
        <v>27000</v>
      </c>
      <c r="H238" s="32">
        <f t="shared" si="131"/>
        <v>0</v>
      </c>
      <c r="I238" s="32">
        <f t="shared" si="131"/>
        <v>0</v>
      </c>
      <c r="J238" s="77"/>
    </row>
    <row r="239" spans="1:10" ht="23.25" thickBot="1" x14ac:dyDescent="0.25">
      <c r="A239" s="21" t="s">
        <v>386</v>
      </c>
      <c r="B239" s="21" t="s">
        <v>71</v>
      </c>
      <c r="C239" s="22" t="s">
        <v>387</v>
      </c>
      <c r="D239" s="32">
        <v>17572</v>
      </c>
      <c r="E239" s="32">
        <v>0</v>
      </c>
      <c r="F239" s="32">
        <v>17572</v>
      </c>
      <c r="G239" s="32">
        <v>27000</v>
      </c>
      <c r="H239" s="32">
        <v>0</v>
      </c>
      <c r="I239" s="32">
        <v>0</v>
      </c>
      <c r="J239" s="77"/>
    </row>
    <row r="240" spans="1:10" ht="13.5" thickBot="1" x14ac:dyDescent="0.25">
      <c r="A240" s="17" t="s">
        <v>12</v>
      </c>
      <c r="B240" s="18" t="s">
        <v>86</v>
      </c>
      <c r="C240" s="25" t="s">
        <v>308</v>
      </c>
      <c r="D240" s="31" t="str">
        <f t="shared" ref="D240:I241" si="132">D241</f>
        <v>0</v>
      </c>
      <c r="E240" s="31" t="str">
        <f t="shared" si="132"/>
        <v>0</v>
      </c>
      <c r="F240" s="31" t="str">
        <f t="shared" si="132"/>
        <v>45</v>
      </c>
      <c r="G240" s="31" t="str">
        <f t="shared" si="132"/>
        <v>0</v>
      </c>
      <c r="H240" s="44" t="str">
        <f t="shared" si="132"/>
        <v>0</v>
      </c>
      <c r="I240" s="44">
        <f t="shared" si="132"/>
        <v>0</v>
      </c>
      <c r="J240" s="76"/>
    </row>
    <row r="241" spans="1:11" x14ac:dyDescent="0.2">
      <c r="A241" s="35" t="s">
        <v>272</v>
      </c>
      <c r="B241" s="21" t="s">
        <v>86</v>
      </c>
      <c r="C241" s="22" t="s">
        <v>273</v>
      </c>
      <c r="D241" s="32" t="str">
        <f>D242</f>
        <v>0</v>
      </c>
      <c r="E241" s="32" t="str">
        <f>E242</f>
        <v>0</v>
      </c>
      <c r="F241" s="32" t="str">
        <f>F242</f>
        <v>45</v>
      </c>
      <c r="G241" s="32" t="str">
        <f t="shared" si="132"/>
        <v>0</v>
      </c>
      <c r="H241" s="32" t="str">
        <f t="shared" si="132"/>
        <v>0</v>
      </c>
      <c r="I241" s="32">
        <v>0</v>
      </c>
      <c r="J241" s="77"/>
    </row>
    <row r="242" spans="1:11" ht="13.5" thickBot="1" x14ac:dyDescent="0.25">
      <c r="A242" s="9" t="s">
        <v>274</v>
      </c>
      <c r="B242" s="9" t="s">
        <v>71</v>
      </c>
      <c r="C242" s="66" t="s">
        <v>273</v>
      </c>
      <c r="D242" s="9" t="s">
        <v>465</v>
      </c>
      <c r="E242" s="9" t="s">
        <v>465</v>
      </c>
      <c r="F242" s="9" t="s">
        <v>466</v>
      </c>
      <c r="G242" s="9" t="s">
        <v>465</v>
      </c>
      <c r="H242" s="9" t="s">
        <v>465</v>
      </c>
      <c r="I242" s="9" t="s">
        <v>465</v>
      </c>
      <c r="J242" s="78"/>
    </row>
    <row r="243" spans="1:11" s="45" customFormat="1" ht="21.75" thickBot="1" x14ac:dyDescent="0.25">
      <c r="A243" s="17" t="s">
        <v>13</v>
      </c>
      <c r="B243" s="18" t="s">
        <v>86</v>
      </c>
      <c r="C243" s="25" t="s">
        <v>309</v>
      </c>
      <c r="D243" s="31">
        <f t="shared" ref="D243:I243" si="133">D244</f>
        <v>0</v>
      </c>
      <c r="E243" s="31">
        <f t="shared" si="133"/>
        <v>-360.3</v>
      </c>
      <c r="F243" s="31">
        <f t="shared" si="133"/>
        <v>-360.3</v>
      </c>
      <c r="G243" s="31">
        <f t="shared" si="133"/>
        <v>0</v>
      </c>
      <c r="H243" s="31">
        <f t="shared" si="133"/>
        <v>0</v>
      </c>
      <c r="I243" s="31">
        <f t="shared" si="133"/>
        <v>0</v>
      </c>
      <c r="J243" s="76"/>
      <c r="K243" s="82"/>
    </row>
    <row r="244" spans="1:11" ht="33.75" x14ac:dyDescent="0.2">
      <c r="A244" s="35" t="s">
        <v>275</v>
      </c>
      <c r="B244" s="21" t="s">
        <v>86</v>
      </c>
      <c r="C244" s="22" t="s">
        <v>276</v>
      </c>
      <c r="D244" s="32">
        <f>D245+D246</f>
        <v>0</v>
      </c>
      <c r="E244" s="32">
        <f>E245+E246</f>
        <v>-360.3</v>
      </c>
      <c r="F244" s="32">
        <f>F245+F246</f>
        <v>-360.3</v>
      </c>
      <c r="G244" s="32">
        <f t="shared" ref="G244:I244" si="134">G245+G246</f>
        <v>0</v>
      </c>
      <c r="H244" s="32">
        <f t="shared" si="134"/>
        <v>0</v>
      </c>
      <c r="I244" s="32">
        <f t="shared" si="134"/>
        <v>0</v>
      </c>
      <c r="J244" s="77"/>
    </row>
    <row r="245" spans="1:11" ht="33.75" x14ac:dyDescent="0.2">
      <c r="A245" s="36" t="s">
        <v>277</v>
      </c>
      <c r="B245" s="5" t="s">
        <v>118</v>
      </c>
      <c r="C245" s="6" t="s">
        <v>278</v>
      </c>
      <c r="D245" s="13">
        <v>0</v>
      </c>
      <c r="E245" s="13">
        <v>-354.5</v>
      </c>
      <c r="F245" s="13">
        <v>-354.5</v>
      </c>
      <c r="G245" s="13">
        <v>0</v>
      </c>
      <c r="H245" s="13">
        <v>0</v>
      </c>
      <c r="I245" s="13">
        <v>0</v>
      </c>
      <c r="J245" s="77"/>
    </row>
    <row r="246" spans="1:11" ht="34.5" thickBot="1" x14ac:dyDescent="0.25">
      <c r="A246" s="37" t="s">
        <v>277</v>
      </c>
      <c r="B246" s="9" t="s">
        <v>79</v>
      </c>
      <c r="C246" s="26" t="s">
        <v>278</v>
      </c>
      <c r="D246" s="33">
        <v>0</v>
      </c>
      <c r="E246" s="13">
        <v>-5.8</v>
      </c>
      <c r="F246" s="33">
        <v>-5.8</v>
      </c>
      <c r="G246" s="33">
        <v>0</v>
      </c>
      <c r="H246" s="33">
        <v>0</v>
      </c>
      <c r="I246" s="33">
        <v>0</v>
      </c>
      <c r="J246" s="77"/>
    </row>
    <row r="247" spans="1:11" ht="13.5" thickBot="1" x14ac:dyDescent="0.25">
      <c r="A247" s="87" t="s">
        <v>85</v>
      </c>
      <c r="B247" s="88"/>
      <c r="C247" s="88"/>
      <c r="D247" s="34">
        <f t="shared" ref="D247:I247" si="135">D8+D133</f>
        <v>3221215.1799999997</v>
      </c>
      <c r="E247" s="60">
        <f t="shared" si="135"/>
        <v>2143759.8000000003</v>
      </c>
      <c r="F247" s="34">
        <f t="shared" si="135"/>
        <v>3215162.88</v>
      </c>
      <c r="G247" s="34">
        <f t="shared" si="135"/>
        <v>3077049.1</v>
      </c>
      <c r="H247" s="34">
        <f t="shared" si="135"/>
        <v>3039635.5</v>
      </c>
      <c r="I247" s="34">
        <f t="shared" si="135"/>
        <v>3119687.4</v>
      </c>
      <c r="J247" s="79"/>
    </row>
    <row r="249" spans="1:11" s="40" customFormat="1" ht="11.25" x14ac:dyDescent="0.2">
      <c r="B249" s="40" t="s">
        <v>310</v>
      </c>
      <c r="H249" s="41"/>
      <c r="I249" s="41"/>
      <c r="J249" s="41"/>
      <c r="K249" s="84"/>
    </row>
    <row r="250" spans="1:11" s="40" customFormat="1" ht="11.25" x14ac:dyDescent="0.2">
      <c r="B250" s="40" t="s">
        <v>382</v>
      </c>
      <c r="G250" s="86" t="s">
        <v>383</v>
      </c>
      <c r="H250" s="86"/>
      <c r="I250" s="47"/>
      <c r="J250" s="67"/>
      <c r="K250" s="84"/>
    </row>
    <row r="251" spans="1:11" x14ac:dyDescent="0.2">
      <c r="G251" s="40"/>
    </row>
    <row r="255" spans="1:11" ht="13.5" thickBot="1" x14ac:dyDescent="0.25"/>
    <row r="256" spans="1:11" ht="13.5" thickBot="1" x14ac:dyDescent="0.25">
      <c r="F256" s="34"/>
    </row>
    <row r="261" spans="6:8" x14ac:dyDescent="0.2">
      <c r="F261" s="46"/>
      <c r="H261" s="62"/>
    </row>
  </sheetData>
  <sheetProtection formatCells="0" formatColumns="0" formatRows="0" insertColumns="0" insertRows="0" insertHyperlinks="0" deleteColumns="0" deleteRows="0" sort="0" autoFilter="0" pivotTables="0"/>
  <mergeCells count="12">
    <mergeCell ref="G250:H250"/>
    <mergeCell ref="A247:C247"/>
    <mergeCell ref="A2:H2"/>
    <mergeCell ref="A3:E3"/>
    <mergeCell ref="A5:A6"/>
    <mergeCell ref="B5:B6"/>
    <mergeCell ref="C5:C6"/>
    <mergeCell ref="D5:D6"/>
    <mergeCell ref="E5:E6"/>
    <mergeCell ref="F5:F6"/>
    <mergeCell ref="G5:I5"/>
    <mergeCell ref="H3:I3"/>
  </mergeCells>
  <phoneticPr fontId="3" type="noConversion"/>
  <pageMargins left="0.19685039370078741" right="0.15748031496062992" top="0.59055118110236227" bottom="0.19685039370078741" header="0.15748031496062992" footer="0.19685039370078741"/>
  <pageSetup paperSize="9" scale="89" orientation="landscape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реестр</vt:lpstr>
      <vt:lpstr>реестр!Заголовки_для_печати</vt:lpstr>
      <vt:lpstr>реестр!Область_печати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Ефременко Владимир Петрович</dc:creator>
  <dc:description>POI HSSF rep:2.43.2.13</dc:description>
  <cp:lastModifiedBy>Серкова Н.В.</cp:lastModifiedBy>
  <cp:lastPrinted>2021-11-15T08:50:46Z</cp:lastPrinted>
  <dcterms:created xsi:type="dcterms:W3CDTF">2017-10-12T12:57:41Z</dcterms:created>
  <dcterms:modified xsi:type="dcterms:W3CDTF">2021-11-15T09:08:26Z</dcterms:modified>
</cp:coreProperties>
</file>