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435" tabRatio="555"/>
  </bookViews>
  <sheets>
    <sheet name="Таблица №3  (2)" sheetId="2" r:id="rId1"/>
  </sheets>
  <definedNames>
    <definedName name="_xlnm.Print_Titles" localSheetId="0">'Таблица №3  (2)'!$4:$5</definedName>
    <definedName name="_xlnm.Print_Area" localSheetId="0">'Таблица №3  (2)'!$A$1:$J$47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2" l="1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2" i="2"/>
  <c r="I11" i="2"/>
  <c r="I10" i="2"/>
  <c r="I9" i="2"/>
  <c r="I8" i="2"/>
  <c r="I7" i="2"/>
  <c r="I6" i="2"/>
  <c r="J6" i="2"/>
  <c r="J7" i="2"/>
  <c r="J8" i="2"/>
  <c r="J9" i="2"/>
  <c r="J10" i="2"/>
  <c r="J11" i="2"/>
  <c r="J12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7" i="2"/>
  <c r="D6" i="2" l="1"/>
  <c r="C20" i="2"/>
  <c r="C32" i="2"/>
  <c r="C11" i="2"/>
  <c r="C6" i="2" s="1"/>
  <c r="E39" i="2"/>
  <c r="E38" i="2" s="1"/>
  <c r="F39" i="2"/>
  <c r="F38" i="2" s="1"/>
  <c r="G39" i="2"/>
  <c r="G38" i="2" s="1"/>
  <c r="H39" i="2"/>
  <c r="H38" i="2" s="1"/>
  <c r="D39" i="2"/>
  <c r="D38" i="2" s="1"/>
  <c r="C39" i="2"/>
  <c r="C38" i="2" s="1"/>
  <c r="H34" i="2"/>
  <c r="H32" i="2" s="1"/>
  <c r="H29" i="2"/>
  <c r="H27" i="2"/>
  <c r="H26" i="2"/>
  <c r="H22" i="2"/>
  <c r="H20" i="2" s="1"/>
  <c r="H16" i="2"/>
  <c r="H11" i="2"/>
  <c r="H9" i="2"/>
  <c r="H7" i="2"/>
  <c r="H6" i="2" l="1"/>
  <c r="E32" i="2"/>
  <c r="F32" i="2"/>
  <c r="G32" i="2"/>
  <c r="E29" i="2"/>
  <c r="F29" i="2"/>
  <c r="G29" i="2"/>
  <c r="E27" i="2"/>
  <c r="F27" i="2"/>
  <c r="G27" i="2"/>
  <c r="G6" i="2"/>
  <c r="H47" i="2" l="1"/>
  <c r="D47" i="2"/>
  <c r="F6" i="2"/>
  <c r="E6" i="2"/>
  <c r="C47" i="2"/>
  <c r="E47" i="2" l="1"/>
  <c r="F47" i="2"/>
  <c r="G47" i="2"/>
</calcChain>
</file>

<file path=xl/sharedStrings.xml><?xml version="1.0" encoding="utf-8"?>
<sst xmlns="http://schemas.openxmlformats.org/spreadsheetml/2006/main" count="101" uniqueCount="93">
  <si>
    <t>Наименование показателей</t>
  </si>
  <si>
    <t>Налог на доходы физических лиц</t>
  </si>
  <si>
    <t>Налог, взимаемый в связи с применением упрощенной системы налогообложения</t>
  </si>
  <si>
    <t>Плата за негативное воздействие на окружающую среду</t>
  </si>
  <si>
    <t>Дотации бюджетам субъектов Российской Федерации и муниципальных образований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</si>
  <si>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</si>
  <si>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</si>
  <si>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</si>
  <si>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</si>
  <si>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</si>
  <si>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</si>
  <si>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Код бюджетной классификации</t>
  </si>
  <si>
    <t xml:space="preserve"> НАЛОГОВЫЕ ДОХОДЫ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</si>
  <si>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</si>
  <si>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</si>
  <si>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</si>
  <si>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</si>
  <si>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</si>
  <si>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1 00 00000 00 0000 000</t>
  </si>
  <si>
    <t>1 01 00000 00 0000 000</t>
  </si>
  <si>
    <t>1 03 00000 00 0000 000</t>
  </si>
  <si>
    <t>1 05 00000 00 0000 000</t>
  </si>
  <si>
    <t>1 06 00000 00 0000 000</t>
  </si>
  <si>
    <t>1 03 02000 01 0000 110</t>
  </si>
  <si>
    <t>1 05 01000 00 0000 110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</si>
  <si>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</si>
  <si>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</si>
  <si>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</si>
  <si>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</si>
  <si>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</si>
  <si>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</si>
  <si>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</si>
  <si>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 от сдачи в аренду имущества, находящегося в оперативном управлении органов государственной власти субъектов РФ,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</si>
  <si>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</si>
  <si>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>Доходы в виде прибыли, приходящейся на долю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</si>
  <si>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1 12 00000 00 0000 000</t>
  </si>
  <si>
    <t>ПЛАТЕЖИ ПРИ ПОЛЬЗОВАНИИ ПРИРОДНЫМИ РЕСУРСАМИ</t>
  </si>
  <si>
    <t>1 12 01000 01 0000 120</t>
  </si>
  <si>
    <t>1 13 00000 00 0000 000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</si>
  <si>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</si>
  <si>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</si>
  <si>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</si>
  <si>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</si>
  <si>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 xml:space="preserve">1 14 02000 00 0000 000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</si>
  <si>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</si>
  <si>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1 14 06000 00 0000 430 </t>
  </si>
  <si>
    <t xml:space="preserve">Доходы от продажи земельных участков, находящихся в государственной и муниципальной собственности </t>
  </si>
  <si>
    <t>1 16 00000 00 0000 000</t>
  </si>
  <si>
    <t>1 17 00000 00 0000 000</t>
  </si>
  <si>
    <t>ШТРАФЫ, САНКЦИИ, ВОЗМЕЩЕНИЕ УЩЕРБА</t>
  </si>
  <si>
    <t>ПРОЧИЕ НЕНАЛОГОВЫЕ ДОХОДЫ</t>
  </si>
  <si>
    <t>ГОСУДАРСТВЕННАЯ ПОШЛИНА</t>
  </si>
  <si>
    <t>БЕЗВОЗМЕЗДНЫЕ ПОСТУПЛЕНИЯ</t>
  </si>
  <si>
    <t>ВСЕГО ДОХОДОВ</t>
  </si>
  <si>
    <t>1 01 02000 01 0000 110</t>
  </si>
  <si>
    <t>2 00 00000 00 0000 000</t>
  </si>
  <si>
    <t>2 02 00000 00 0000 000</t>
  </si>
  <si>
    <t>2 07 00000 00 0000 000</t>
  </si>
  <si>
    <t>2 02 10000 00 0000 150</t>
  </si>
  <si>
    <t>2 02 20000 00 0000 150</t>
  </si>
  <si>
    <t>2 02 30000 00 0000 150</t>
  </si>
  <si>
    <t>2 02 40000 00 0000 150</t>
  </si>
  <si>
    <t>1 13 01000 00 0000 000</t>
  </si>
  <si>
    <t>1 11 05030 00 0000 120</t>
  </si>
  <si>
    <t xml:space="preserve"> 1 13 02000 00 0000 130</t>
  </si>
  <si>
    <t>Доходы от компенсации затрат государства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</si>
  <si>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</si>
  <si>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</si>
  <si>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-</t>
  </si>
  <si>
    <t>тыс.рублей</t>
  </si>
  <si>
    <t>Утвержденные бюджетные назначения на 2022 год (о внесении изменений в закон о бюджете, №192 от 27.06.2021г.)</t>
  </si>
  <si>
    <t>2 18 00000 00 0000 150</t>
  </si>
  <si>
    <t>2 19 00000 00 0000 150</t>
  </si>
  <si>
    <t>1 05 02000 02 0000 110</t>
  </si>
  <si>
    <t>Единый налог на вмененный доход для отдельных видов деятельности</t>
  </si>
  <si>
    <t xml:space="preserve"> 1 05 03000 01 0000 110</t>
  </si>
  <si>
    <t>Единый сельскохозяйственный налог</t>
  </si>
  <si>
    <t xml:space="preserve"> 1 05 04000 02 0000 110</t>
  </si>
  <si>
    <t>Налог, взимаемый в связи с применением патентной системы налогообложения</t>
  </si>
  <si>
    <t>1 06 01000 00 0000 110</t>
  </si>
  <si>
    <t>Налог на имущество физических лиц</t>
  </si>
  <si>
    <t xml:space="preserve"> 1 06 06000 00 0000 110</t>
  </si>
  <si>
    <t>Земельный налог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</si>
  <si>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</si>
  <si>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</si>
  <si>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1 14 06300 00 0000 430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</si>
  <si>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</si>
  <si>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БЕЗВОЗМЕЗДНЫЕ ПОСТУПЛЕНИЯ ОТ ДРУГИХ БЮДЖЕТОВ БЮДЖЕТНОЙ СИСТЕМЫ РОССИЙСКОЙ ФЕДЕРАЦИИ</t>
  </si>
  <si>
    <t>Фактически исполнено по состоянию на 01.04.2022г.</t>
  </si>
  <si>
    <t>% исполнение годового плана по состоянию на 01.04.2022г.</t>
  </si>
  <si>
    <t>Утвержденные бюджетные назначения на 2023 год решение  о бюджете №2 от 23.12.2022 г.)</t>
  </si>
  <si>
    <t>Утвержденные бюджетные назначения на 2022 год (о внесении изменений в решение о бюджете, №2 от 28.03.2023г.)</t>
  </si>
  <si>
    <t>Сведения об исполнении доходов  бюджета Алексеевского городского округа за  1 квартал 2023 года в сравнении с запланированными значениями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</si>
</sst>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8" fillId="0" borderId="0"/>
  </cellStyleXfs>
  <cellXfs count="42">
    <xf numFmtId="0" fontId="0" fillId="0" borderId="0" xfId="0"/>
    <xf numFmtId="0" fontId="4" fillId="0" borderId="1" xfId="1" applyFont="1" applyBorder="1" applyAlignment="1" applyProtection="1">
      <alignment horizontal="center" vertical="center" wrapText="1"/>
      <protection locked="0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left" vertical="center" wrapText="1"/>
      <protection locked="0"/>
    </xf>
    <xf numFmtId="0" fontId="5" fillId="0" borderId="2" xfId="1" applyFont="1" applyBorder="1" applyAlignment="1" applyProtection="1">
      <alignment vertical="center" wrapText="1"/>
      <protection locked="0"/>
    </xf>
    <xf numFmtId="0" fontId="5" fillId="2" borderId="2" xfId="1" applyFont="1" applyFill="1" applyBorder="1" applyAlignment="1" applyProtection="1">
      <alignment horizontal="left" vertical="center" wrapText="1"/>
      <protection locked="0"/>
    </xf>
    <xf numFmtId="0" fontId="5" fillId="0" borderId="3" xfId="1" applyFont="1" applyBorder="1" applyAlignment="1" applyProtection="1">
      <alignment horizontal="left" vertical="center" wrapText="1"/>
      <protection locked="0"/>
    </xf>
    <xf numFmtId="0" fontId="5" fillId="2" borderId="3" xfId="1" applyFont="1" applyFill="1" applyBorder="1" applyAlignment="1" applyProtection="1">
      <alignment horizontal="left" vertical="center" wrapText="1"/>
    </xf>
    <xf numFmtId="0" fontId="3" fillId="4" borderId="2" xfId="1" applyFont="1" applyFill="1" applyBorder="1" applyAlignment="1" applyProtection="1">
      <alignment horizontal="left" vertical="center" wrapText="1"/>
      <protection locked="0"/>
    </xf>
    <xf numFmtId="0" fontId="2" fillId="4" borderId="0" xfId="1" applyFont="1" applyFill="1" applyBorder="1" applyAlignment="1" applyProtection="1">
      <alignment horizontal="center" vertical="center" wrapText="1"/>
      <protection locked="0"/>
    </xf>
    <xf numFmtId="3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3" xfId="1" applyFont="1" applyFill="1" applyBorder="1" applyAlignment="1" applyProtection="1">
      <alignment horizontal="left" vertical="center" wrapText="1"/>
      <protection locked="0"/>
    </xf>
    <xf numFmtId="0" fontId="3" fillId="0" borderId="2" xfId="1" applyFont="1" applyBorder="1" applyAlignment="1" applyProtection="1">
      <alignment horizontal="left" vertical="center" wrapText="1"/>
      <protection locked="0"/>
    </xf>
    <xf numFmtId="0" fontId="3" fillId="0" borderId="2" xfId="1" applyFont="1" applyBorder="1" applyAlignment="1" applyProtection="1">
      <alignment vertical="center" wrapText="1"/>
      <protection locked="0"/>
    </xf>
    <xf numFmtId="0" fontId="3" fillId="2" borderId="3" xfId="1" applyFont="1" applyFill="1" applyBorder="1" applyAlignment="1" applyProtection="1">
      <alignment horizontal="left" vertical="center" wrapText="1"/>
      <protection locked="0"/>
    </xf>
    <xf numFmtId="0" fontId="3" fillId="0" borderId="3" xfId="1" applyFont="1" applyBorder="1" applyAlignment="1" applyProtection="1">
      <alignment horizontal="left" vertical="center" wrapText="1"/>
      <protection locked="0"/>
    </xf>
    <xf numFmtId="0" fontId="3" fillId="4" borderId="0" xfId="1" applyFont="1" applyFill="1" applyBorder="1" applyAlignment="1" applyProtection="1">
      <alignment horizontal="left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4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center" wrapText="1"/>
    </xf>
    <xf numFmtId="0" fontId="7" fillId="0" borderId="4" xfId="2" applyNumberFormat="1" applyFont="1" applyFill="1" applyBorder="1" applyAlignment="1">
      <alignment horizontal="left" vertical="center" wrapText="1" readingOrder="1"/>
    </xf>
    <xf numFmtId="1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 vertical="center" wrapText="1"/>
      <protection locked="0"/>
    </xf>
    <xf numFmtId="3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3" fontId="5" fillId="4" borderId="1" xfId="0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5" fillId="4" borderId="1" xfId="1" applyFont="1" applyFill="1" applyBorder="1" applyAlignment="1" applyProtection="1">
      <alignment horizontal="left" vertical="center" wrapText="1"/>
      <protection locked="0"/>
    </xf>
    <xf numFmtId="0" fontId="10" fillId="0" borderId="5" xfId="2" applyNumberFormat="1" applyFont="1" applyFill="1" applyBorder="1" applyAlignment="1">
      <alignment horizontal="left" vertical="center" wrapText="1" readingOrder="1"/>
    </xf>
    <xf numFmtId="0" fontId="10" fillId="0" borderId="4" xfId="2" applyNumberFormat="1" applyFont="1" applyFill="1" applyBorder="1" applyAlignment="1">
      <alignment horizontal="left" vertical="center" wrapText="1" readingOrder="1"/>
    </xf>
    <xf numFmtId="0" fontId="3" fillId="0" borderId="1" xfId="1" applyFont="1" applyBorder="1" applyAlignment="1" applyProtection="1">
      <alignment horizontal="center" vertical="center" wrapText="1"/>
      <protection locked="0"/>
    </xf>
    <xf numFmtId="3" fontId="3" fillId="4" borderId="1" xfId="0" applyNumberFormat="1" applyFont="1" applyFill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7" fillId="3" borderId="6" xfId="2" applyNumberFormat="1" applyFont="1" applyFill="1" applyBorder="1" applyAlignment="1">
      <alignment horizontal="center" vertical="center" wrapText="1"/>
    </xf>
    <xf numFmtId="0" fontId="7" fillId="3" borderId="7" xfId="2" applyNumberFormat="1" applyFont="1" applyFill="1" applyBorder="1" applyAlignment="1">
      <alignment horizontal="center" vertical="center" wrapText="1"/>
    </xf>
  </cellXfs>
  <cellStyles count="4">
    <cellStyle name="Normal" xfId="2"/>
    <cellStyle name="Обычный" xfId="0" builtinId="0"/>
    <cellStyle name="Обычный_Исполнение 9 месяцев доходы" xfId="3"/>
    <cellStyle name="Обычный_ПРАВИТЕЛЬСТВО-20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J47"/>
  <sheetViews>
    <sheetView tabSelected="1" view="pageBreakPreview" zoomScaleNormal="90" zoomScaleSheetLayoutView="100" workbookViewId="0">
      <pane xSplit="2" ySplit="4" topLeftCell="C5" activePane="bottomRight" state="frozen"/>
      <selection activeCell="J11" sqref="J11"/>
      <selection pane="topRight" activeCell="J11" sqref="J11"/>
      <selection pane="bottomLeft" activeCell="J11" sqref="J11"/>
      <selection pane="bottomRight" activeCell="K3" sqref="K3"/>
    </sheetView>
  </sheetViews>
  <sheetFormatPr defaultColWidth="9.140625" defaultRowHeight="16.5" x14ac:dyDescent="0.2"/>
  <cols>
    <col min="1" max="1" width="23.42578125" style="31" customWidth="1"/>
    <col min="2" max="2" width="55.7109375" style="31" customWidth="1"/>
    <col min="3" max="4" width="19" style="10" customWidth="1"/>
    <col min="5" max="7" width="20.140625" style="10" hidden="1" customWidth="1"/>
    <col min="8" max="9" width="19" style="10" customWidth="1"/>
    <col min="10" max="10" width="17" style="31" customWidth="1"/>
    <col min="11" max="11" width="11.7109375" style="31" bestFit="1" customWidth="1"/>
    <col min="12" max="12" width="9.5703125" style="31" bestFit="1" customWidth="1"/>
    <col min="13" max="13" width="16.7109375" style="31" customWidth="1"/>
    <col min="14" max="16384" width="9.140625" style="31"/>
  </cols>
  <sheetData>
    <row r="2" spans="1:10" ht="44.25" customHeight="1" x14ac:dyDescent="0.2">
      <c r="A2" s="39" t="s">
        <v>92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">
      <c r="J3" s="31" t="s">
        <v>69</v>
      </c>
    </row>
    <row r="4" spans="1:10" ht="141.75" x14ac:dyDescent="0.2">
      <c r="A4" s="37" t="s">
        <v>11</v>
      </c>
      <c r="B4" s="28" t="s">
        <v>0</v>
      </c>
      <c r="C4" s="29" t="s">
        <v>90</v>
      </c>
      <c r="D4" s="29" t="s">
        <v>91</v>
      </c>
      <c r="E4" s="29" t="s">
        <v>70</v>
      </c>
      <c r="F4" s="29"/>
      <c r="G4" s="29"/>
      <c r="H4" s="29" t="s">
        <v>88</v>
      </c>
      <c r="I4" s="27" t="s">
        <v>89</v>
      </c>
      <c r="J4" s="27" t="s">
        <v>89</v>
      </c>
    </row>
    <row r="5" spans="1:10" x14ac:dyDescent="0.2">
      <c r="A5" s="1">
        <v>1</v>
      </c>
      <c r="B5" s="3">
        <v>2</v>
      </c>
      <c r="C5" s="26">
        <v>3</v>
      </c>
      <c r="D5" s="26">
        <v>4</v>
      </c>
      <c r="E5" s="26">
        <v>5</v>
      </c>
      <c r="F5" s="26">
        <v>5</v>
      </c>
      <c r="G5" s="26">
        <v>6</v>
      </c>
      <c r="H5" s="26">
        <v>5</v>
      </c>
      <c r="I5" s="26">
        <v>6</v>
      </c>
      <c r="J5" s="26">
        <v>6</v>
      </c>
    </row>
    <row r="6" spans="1:10" ht="31.5" x14ac:dyDescent="0.2">
      <c r="A6" s="19" t="s">
        <v>18</v>
      </c>
      <c r="B6" s="9" t="s">
        <v>12</v>
      </c>
      <c r="C6" s="30">
        <f>C7+C9+C11+C16+C19+C20+C27+C29+C32+C36+C37</f>
        <v>973917</v>
      </c>
      <c r="D6" s="30">
        <f>D7+D9+D11+D16+D19+D20+D27+D29+D32+D36+D37</f>
        <v>987417</v>
      </c>
      <c r="E6" s="30">
        <f t="shared" ref="E6:G6" si="0">E7+E9+E11+E16+E19+E20+E27+E29+E32+E36+E37</f>
        <v>871302</v>
      </c>
      <c r="F6" s="30">
        <f t="shared" si="0"/>
        <v>871303</v>
      </c>
      <c r="G6" s="30">
        <f t="shared" si="0"/>
        <v>871304</v>
      </c>
      <c r="H6" s="30">
        <f>H7+H9+H11+H16+H19+H20+H27+H29+H32+H36+H37</f>
        <v>177686.00000000003</v>
      </c>
      <c r="I6" s="30">
        <f>G6/C6*100</f>
        <v>89.463886552960886</v>
      </c>
      <c r="J6" s="30">
        <f>H6/D6*100</f>
        <v>17.995031481127025</v>
      </c>
    </row>
    <row r="7" spans="1:10" ht="28.5" x14ac:dyDescent="0.2">
      <c r="A7" s="19" t="s">
        <v>19</v>
      </c>
      <c r="B7" s="9" t="s">
        <v>13</v>
      </c>
      <c r="C7" s="11">
        <v>727482</v>
      </c>
      <c r="D7" s="11">
        <v>727482</v>
      </c>
      <c r="E7" s="11">
        <v>658052</v>
      </c>
      <c r="F7" s="11">
        <v>658053</v>
      </c>
      <c r="G7" s="11">
        <v>658054</v>
      </c>
      <c r="H7" s="11">
        <f>H8</f>
        <v>130197</v>
      </c>
      <c r="I7" s="11">
        <f t="shared" ref="I7:J47" si="1">G7/C7*100</f>
        <v>90.456396172001504</v>
      </c>
      <c r="J7" s="11">
        <f t="shared" si="1"/>
        <v>17.896937656189433</v>
      </c>
    </row>
    <row r="8" spans="1:10" x14ac:dyDescent="0.2">
      <c r="A8" s="1" t="s">
        <v>54</v>
      </c>
      <c r="B8" s="4" t="s">
        <v>1</v>
      </c>
      <c r="C8" s="12">
        <v>727482</v>
      </c>
      <c r="D8" s="12">
        <v>727482</v>
      </c>
      <c r="E8" s="12"/>
      <c r="F8" s="12"/>
      <c r="G8" s="12"/>
      <c r="H8" s="12">
        <v>130197</v>
      </c>
      <c r="I8" s="12">
        <f t="shared" si="1"/>
        <v>0</v>
      </c>
      <c r="J8" s="12">
        <f t="shared" si="1"/>
        <v>17.896937656189433</v>
      </c>
    </row>
    <row r="9" spans="1:10" ht="47.25" x14ac:dyDescent="0.2">
      <c r="A9" s="19" t="s">
        <v>20</v>
      </c>
      <c r="B9" s="14" t="s">
        <v>14</v>
      </c>
      <c r="C9" s="11">
        <v>33662</v>
      </c>
      <c r="D9" s="11">
        <v>33662</v>
      </c>
      <c r="E9" s="11">
        <v>32671</v>
      </c>
      <c r="F9" s="11">
        <v>32671</v>
      </c>
      <c r="G9" s="11">
        <v>32671</v>
      </c>
      <c r="H9" s="11">
        <f>H10</f>
        <v>9048.2000000000007</v>
      </c>
      <c r="I9" s="11">
        <f t="shared" si="1"/>
        <v>97.056027568177768</v>
      </c>
      <c r="J9" s="11">
        <f t="shared" si="1"/>
        <v>26.879567464797105</v>
      </c>
    </row>
    <row r="10" spans="1:10" ht="47.25" x14ac:dyDescent="0.2">
      <c r="A10" s="1" t="s">
        <v>23</v>
      </c>
      <c r="B10" s="5" t="s">
        <v>15</v>
      </c>
      <c r="C10" s="12">
        <v>33662</v>
      </c>
      <c r="D10" s="12">
        <v>33662</v>
      </c>
      <c r="E10" s="12"/>
      <c r="F10" s="12"/>
      <c r="G10" s="12"/>
      <c r="H10" s="12">
        <v>9048.2000000000007</v>
      </c>
      <c r="I10" s="12">
        <f t="shared" si="1"/>
        <v>0</v>
      </c>
      <c r="J10" s="12">
        <f t="shared" si="1"/>
        <v>26.879567464797105</v>
      </c>
    </row>
    <row r="11" spans="1:10" ht="28.5" x14ac:dyDescent="0.2">
      <c r="A11" s="19" t="s">
        <v>21</v>
      </c>
      <c r="B11" s="15" t="s">
        <v>16</v>
      </c>
      <c r="C11" s="11">
        <f>C12+C13+C14+C15</f>
        <v>30105</v>
      </c>
      <c r="D11" s="11">
        <v>30105</v>
      </c>
      <c r="E11" s="11">
        <v>31949</v>
      </c>
      <c r="F11" s="11">
        <v>31949</v>
      </c>
      <c r="G11" s="11">
        <v>31949</v>
      </c>
      <c r="H11" s="11">
        <f>H12+H13+H14+H15</f>
        <v>4736.4000000000005</v>
      </c>
      <c r="I11" s="11">
        <f t="shared" si="1"/>
        <v>106.12522836738083</v>
      </c>
      <c r="J11" s="11">
        <f t="shared" si="1"/>
        <v>15.732934728450426</v>
      </c>
    </row>
    <row r="12" spans="1:10" ht="31.5" x14ac:dyDescent="0.2">
      <c r="A12" s="1" t="s">
        <v>24</v>
      </c>
      <c r="B12" s="6" t="s">
        <v>2</v>
      </c>
      <c r="C12" s="12">
        <v>6359</v>
      </c>
      <c r="D12" s="12">
        <v>6359</v>
      </c>
      <c r="E12" s="12"/>
      <c r="F12" s="12"/>
      <c r="G12" s="12"/>
      <c r="H12" s="12">
        <v>1343.4</v>
      </c>
      <c r="I12" s="12">
        <f t="shared" si="1"/>
        <v>0</v>
      </c>
      <c r="J12" s="12">
        <f t="shared" si="1"/>
        <v>21.125963201761287</v>
      </c>
    </row>
    <row r="13" spans="1:10" ht="31.5" x14ac:dyDescent="0.2">
      <c r="A13" s="1" t="s">
        <v>73</v>
      </c>
      <c r="B13" s="6" t="s">
        <v>74</v>
      </c>
      <c r="C13" s="12">
        <v>0</v>
      </c>
      <c r="D13" s="12">
        <v>0</v>
      </c>
      <c r="E13" s="12"/>
      <c r="F13" s="12"/>
      <c r="G13" s="12"/>
      <c r="H13" s="12">
        <v>-493.1</v>
      </c>
      <c r="I13" s="12" t="s">
        <v>68</v>
      </c>
      <c r="J13" s="12" t="s">
        <v>68</v>
      </c>
    </row>
    <row r="14" spans="1:10" x14ac:dyDescent="0.2">
      <c r="A14" s="1" t="s">
        <v>75</v>
      </c>
      <c r="B14" s="6" t="s">
        <v>76</v>
      </c>
      <c r="C14" s="12">
        <v>3994</v>
      </c>
      <c r="D14" s="12">
        <v>3994</v>
      </c>
      <c r="E14" s="12"/>
      <c r="F14" s="12"/>
      <c r="G14" s="12"/>
      <c r="H14" s="12">
        <v>4599.6000000000004</v>
      </c>
      <c r="I14" s="12">
        <f t="shared" si="1"/>
        <v>0</v>
      </c>
      <c r="J14" s="12">
        <f t="shared" si="1"/>
        <v>115.16274411617427</v>
      </c>
    </row>
    <row r="15" spans="1:10" ht="31.5" x14ac:dyDescent="0.2">
      <c r="A15" s="1" t="s">
        <v>77</v>
      </c>
      <c r="B15" s="6" t="s">
        <v>78</v>
      </c>
      <c r="C15" s="12">
        <v>19752</v>
      </c>
      <c r="D15" s="12">
        <v>19752</v>
      </c>
      <c r="E15" s="12"/>
      <c r="F15" s="12"/>
      <c r="G15" s="12"/>
      <c r="H15" s="12">
        <v>-713.5</v>
      </c>
      <c r="I15" s="12">
        <f t="shared" si="1"/>
        <v>0</v>
      </c>
      <c r="J15" s="12">
        <f t="shared" si="1"/>
        <v>-3.6122924260834348</v>
      </c>
    </row>
    <row r="16" spans="1:10" ht="28.5" x14ac:dyDescent="0.2">
      <c r="A16" s="19" t="s">
        <v>22</v>
      </c>
      <c r="B16" s="16" t="s">
        <v>17</v>
      </c>
      <c r="C16" s="11">
        <v>113989</v>
      </c>
      <c r="D16" s="11">
        <v>113989</v>
      </c>
      <c r="E16" s="11">
        <v>108122</v>
      </c>
      <c r="F16" s="11">
        <v>108122</v>
      </c>
      <c r="G16" s="11">
        <v>108122</v>
      </c>
      <c r="H16" s="11">
        <f>H17+H18</f>
        <v>14522.3</v>
      </c>
      <c r="I16" s="11">
        <f t="shared" si="1"/>
        <v>94.853012132749654</v>
      </c>
      <c r="J16" s="11">
        <f t="shared" si="1"/>
        <v>12.74008895595189</v>
      </c>
    </row>
    <row r="17" spans="1:10" x14ac:dyDescent="0.2">
      <c r="A17" s="1" t="s">
        <v>79</v>
      </c>
      <c r="B17" s="7" t="s">
        <v>80</v>
      </c>
      <c r="C17" s="12">
        <v>38159</v>
      </c>
      <c r="D17" s="12">
        <v>38159</v>
      </c>
      <c r="E17" s="12"/>
      <c r="F17" s="12"/>
      <c r="G17" s="12"/>
      <c r="H17" s="12">
        <v>1978.3</v>
      </c>
      <c r="I17" s="12">
        <f t="shared" si="1"/>
        <v>0</v>
      </c>
      <c r="J17" s="12">
        <f t="shared" si="1"/>
        <v>5.1843601771534891</v>
      </c>
    </row>
    <row r="18" spans="1:10" x14ac:dyDescent="0.2">
      <c r="A18" s="1" t="s">
        <v>81</v>
      </c>
      <c r="B18" s="7" t="s">
        <v>82</v>
      </c>
      <c r="C18" s="12">
        <v>75830</v>
      </c>
      <c r="D18" s="12">
        <v>75830</v>
      </c>
      <c r="E18" s="12"/>
      <c r="F18" s="12"/>
      <c r="G18" s="12"/>
      <c r="H18" s="12">
        <v>12544</v>
      </c>
      <c r="I18" s="12">
        <f t="shared" si="1"/>
        <v>0</v>
      </c>
      <c r="J18" s="12">
        <f t="shared" si="1"/>
        <v>16.542265594092047</v>
      </c>
    </row>
    <row r="19" spans="1:10" ht="28.5" x14ac:dyDescent="0.2">
      <c r="A19" s="19" t="s">
        <v>25</v>
      </c>
      <c r="B19" s="17" t="s">
        <v>51</v>
      </c>
      <c r="C19" s="11">
        <v>6572</v>
      </c>
      <c r="D19" s="11">
        <v>6572</v>
      </c>
      <c r="E19" s="11"/>
      <c r="F19" s="11"/>
      <c r="G19" s="11"/>
      <c r="H19" s="11">
        <v>1051.0999999999999</v>
      </c>
      <c r="I19" s="11">
        <f t="shared" si="1"/>
        <v>0</v>
      </c>
      <c r="J19" s="11">
        <f t="shared" si="1"/>
        <v>15.993609251369445</v>
      </c>
    </row>
    <row r="20" spans="1:10" ht="47.25" x14ac:dyDescent="0.2">
      <c r="A20" s="19" t="s">
        <v>26</v>
      </c>
      <c r="B20" s="13" t="s">
        <v>27</v>
      </c>
      <c r="C20" s="11">
        <f>C21+C22+C26</f>
        <v>34514</v>
      </c>
      <c r="D20" s="11">
        <v>34514</v>
      </c>
      <c r="E20" s="11">
        <v>40508</v>
      </c>
      <c r="F20" s="11">
        <v>40508</v>
      </c>
      <c r="G20" s="11">
        <v>40508</v>
      </c>
      <c r="H20" s="11">
        <f>H21+H22+H26</f>
        <v>7869.4</v>
      </c>
      <c r="I20" s="11">
        <f t="shared" si="1"/>
        <v>117.36686561974852</v>
      </c>
      <c r="J20" s="11">
        <f t="shared" si="1"/>
        <v>22.80060265399548</v>
      </c>
    </row>
    <row r="21" spans="1:10" ht="94.5" x14ac:dyDescent="0.2">
      <c r="A21" s="1" t="s">
        <v>28</v>
      </c>
      <c r="B21" s="21" t="s">
        <v>34</v>
      </c>
      <c r="C21" s="12">
        <v>0</v>
      </c>
      <c r="D21" s="12">
        <v>0</v>
      </c>
      <c r="E21" s="12"/>
      <c r="F21" s="12"/>
      <c r="G21" s="12"/>
      <c r="H21" s="12">
        <v>0</v>
      </c>
      <c r="I21" s="12" t="e">
        <f t="shared" si="1"/>
        <v>#DIV/0!</v>
      </c>
      <c r="J21" s="12" t="e">
        <f t="shared" si="1"/>
        <v>#DIV/0!</v>
      </c>
    </row>
    <row r="22" spans="1:10" ht="110.25" x14ac:dyDescent="0.2">
      <c r="A22" s="1" t="s">
        <v>29</v>
      </c>
      <c r="B22" s="7" t="s">
        <v>30</v>
      </c>
      <c r="C22" s="12">
        <v>32774</v>
      </c>
      <c r="D22" s="12">
        <v>32774</v>
      </c>
      <c r="E22" s="12">
        <v>38468</v>
      </c>
      <c r="F22" s="12">
        <v>38468</v>
      </c>
      <c r="G22" s="12">
        <v>38468</v>
      </c>
      <c r="H22" s="12">
        <f>H23+H24+H25</f>
        <v>7582.5</v>
      </c>
      <c r="I22" s="12">
        <f t="shared" si="1"/>
        <v>117.373527796424</v>
      </c>
      <c r="J22" s="12">
        <f t="shared" si="1"/>
        <v>23.135717336913405</v>
      </c>
    </row>
    <row r="23" spans="1:10" ht="78.75" x14ac:dyDescent="0.2">
      <c r="A23" s="1" t="s">
        <v>83</v>
      </c>
      <c r="B23" s="7" t="s">
        <v>84</v>
      </c>
      <c r="C23" s="12">
        <v>17500</v>
      </c>
      <c r="D23" s="12">
        <v>17500</v>
      </c>
      <c r="E23" s="12"/>
      <c r="F23" s="12"/>
      <c r="G23" s="12"/>
      <c r="H23" s="12">
        <v>4578.3</v>
      </c>
      <c r="I23" s="12">
        <f t="shared" si="1"/>
        <v>0</v>
      </c>
      <c r="J23" s="12">
        <f t="shared" si="1"/>
        <v>26.161714285714289</v>
      </c>
    </row>
    <row r="24" spans="1:10" ht="94.5" x14ac:dyDescent="0.2">
      <c r="A24" s="1" t="s">
        <v>31</v>
      </c>
      <c r="B24" s="7" t="s">
        <v>33</v>
      </c>
      <c r="C24" s="12">
        <v>12500</v>
      </c>
      <c r="D24" s="12">
        <v>12500</v>
      </c>
      <c r="E24" s="12"/>
      <c r="F24" s="12"/>
      <c r="G24" s="12"/>
      <c r="H24" s="12">
        <v>2399.8000000000002</v>
      </c>
      <c r="I24" s="12">
        <f t="shared" si="1"/>
        <v>0</v>
      </c>
      <c r="J24" s="12">
        <f t="shared" si="1"/>
        <v>19.198400000000003</v>
      </c>
    </row>
    <row r="25" spans="1:10" ht="110.25" x14ac:dyDescent="0.2">
      <c r="A25" s="1" t="s">
        <v>63</v>
      </c>
      <c r="B25" s="8" t="s">
        <v>32</v>
      </c>
      <c r="C25" s="12">
        <v>2774</v>
      </c>
      <c r="D25" s="12">
        <v>2774</v>
      </c>
      <c r="E25" s="12"/>
      <c r="F25" s="12"/>
      <c r="G25" s="12"/>
      <c r="H25" s="12">
        <v>604.4</v>
      </c>
      <c r="I25" s="12">
        <f t="shared" si="1"/>
        <v>0</v>
      </c>
      <c r="J25" s="12">
        <f t="shared" si="1"/>
        <v>21.788031723143476</v>
      </c>
    </row>
    <row r="26" spans="1:10" ht="94.5" x14ac:dyDescent="0.2">
      <c r="A26" s="1" t="s">
        <v>67</v>
      </c>
      <c r="B26" s="8" t="s">
        <v>66</v>
      </c>
      <c r="C26" s="12">
        <v>1740</v>
      </c>
      <c r="D26" s="12">
        <v>1740</v>
      </c>
      <c r="E26" s="12"/>
      <c r="F26" s="12"/>
      <c r="G26" s="12"/>
      <c r="H26" s="12">
        <f>96.5+190.4</f>
        <v>286.89999999999998</v>
      </c>
      <c r="I26" s="12">
        <f t="shared" si="1"/>
        <v>0</v>
      </c>
      <c r="J26" s="12">
        <f t="shared" si="1"/>
        <v>16.488505747126435</v>
      </c>
    </row>
    <row r="27" spans="1:10" ht="31.5" x14ac:dyDescent="0.2">
      <c r="A27" s="19" t="s">
        <v>35</v>
      </c>
      <c r="B27" s="17" t="s">
        <v>36</v>
      </c>
      <c r="C27" s="11">
        <v>11857</v>
      </c>
      <c r="D27" s="11">
        <v>11857</v>
      </c>
      <c r="E27" s="11">
        <f t="shared" ref="E27:G27" si="2">E28</f>
        <v>0</v>
      </c>
      <c r="F27" s="11">
        <f t="shared" si="2"/>
        <v>0</v>
      </c>
      <c r="G27" s="11">
        <f t="shared" si="2"/>
        <v>0</v>
      </c>
      <c r="H27" s="11">
        <f>H28</f>
        <v>6504.2</v>
      </c>
      <c r="I27" s="11">
        <f t="shared" si="1"/>
        <v>0</v>
      </c>
      <c r="J27" s="11">
        <f t="shared" si="1"/>
        <v>54.855359703128947</v>
      </c>
    </row>
    <row r="28" spans="1:10" ht="31.5" x14ac:dyDescent="0.2">
      <c r="A28" s="1" t="s">
        <v>37</v>
      </c>
      <c r="B28" s="7" t="s">
        <v>3</v>
      </c>
      <c r="C28" s="12">
        <v>11857</v>
      </c>
      <c r="D28" s="12">
        <v>11857</v>
      </c>
      <c r="E28" s="12"/>
      <c r="F28" s="12"/>
      <c r="G28" s="12"/>
      <c r="H28" s="12">
        <v>6504.2</v>
      </c>
      <c r="I28" s="12">
        <f t="shared" si="1"/>
        <v>0</v>
      </c>
      <c r="J28" s="12">
        <f t="shared" si="1"/>
        <v>54.855359703128947</v>
      </c>
    </row>
    <row r="29" spans="1:10" ht="47.25" x14ac:dyDescent="0.2">
      <c r="A29" s="19" t="s">
        <v>38</v>
      </c>
      <c r="B29" s="17" t="s">
        <v>39</v>
      </c>
      <c r="C29" s="11">
        <v>1105</v>
      </c>
      <c r="D29" s="11">
        <v>1105</v>
      </c>
      <c r="E29" s="11">
        <f t="shared" ref="E29:G29" si="3">E30+E31</f>
        <v>0</v>
      </c>
      <c r="F29" s="11">
        <f t="shared" si="3"/>
        <v>0</v>
      </c>
      <c r="G29" s="11">
        <f t="shared" si="3"/>
        <v>0</v>
      </c>
      <c r="H29" s="11">
        <f>H30+H31</f>
        <v>497.1</v>
      </c>
      <c r="I29" s="11">
        <f t="shared" si="1"/>
        <v>0</v>
      </c>
      <c r="J29" s="11">
        <f t="shared" si="1"/>
        <v>44.986425339366519</v>
      </c>
    </row>
    <row r="30" spans="1:10" x14ac:dyDescent="0.2">
      <c r="A30" s="1" t="s">
        <v>62</v>
      </c>
      <c r="B30" s="7" t="s">
        <v>40</v>
      </c>
      <c r="C30" s="12">
        <v>347</v>
      </c>
      <c r="D30" s="12">
        <v>347</v>
      </c>
      <c r="E30" s="12"/>
      <c r="F30" s="12"/>
      <c r="G30" s="12"/>
      <c r="H30" s="12">
        <v>150</v>
      </c>
      <c r="I30" s="12">
        <f t="shared" si="1"/>
        <v>0</v>
      </c>
      <c r="J30" s="12">
        <f t="shared" si="1"/>
        <v>43.227665706051873</v>
      </c>
    </row>
    <row r="31" spans="1:10" x14ac:dyDescent="0.2">
      <c r="A31" s="1" t="s">
        <v>64</v>
      </c>
      <c r="B31" s="7" t="s">
        <v>65</v>
      </c>
      <c r="C31" s="12">
        <v>758</v>
      </c>
      <c r="D31" s="12">
        <v>758</v>
      </c>
      <c r="E31" s="12"/>
      <c r="F31" s="12"/>
      <c r="G31" s="12"/>
      <c r="H31" s="12">
        <v>347.1</v>
      </c>
      <c r="I31" s="12">
        <f t="shared" si="1"/>
        <v>0</v>
      </c>
      <c r="J31" s="12">
        <f t="shared" si="1"/>
        <v>45.791556728232194</v>
      </c>
    </row>
    <row r="32" spans="1:10" ht="31.5" x14ac:dyDescent="0.2">
      <c r="A32" s="20" t="s">
        <v>41</v>
      </c>
      <c r="B32" s="13" t="s">
        <v>42</v>
      </c>
      <c r="C32" s="11">
        <f>C33+C35+C34</f>
        <v>13102</v>
      </c>
      <c r="D32" s="11">
        <v>26602</v>
      </c>
      <c r="E32" s="11">
        <f t="shared" ref="E32:G32" si="4">E33+E34+E35</f>
        <v>0</v>
      </c>
      <c r="F32" s="11">
        <f t="shared" si="4"/>
        <v>0</v>
      </c>
      <c r="G32" s="11">
        <f t="shared" si="4"/>
        <v>0</v>
      </c>
      <c r="H32" s="11">
        <f>H33+H34+H35</f>
        <v>2620</v>
      </c>
      <c r="I32" s="11">
        <f t="shared" si="1"/>
        <v>0</v>
      </c>
      <c r="J32" s="11">
        <f t="shared" si="1"/>
        <v>9.8488835425907819</v>
      </c>
    </row>
    <row r="33" spans="1:10" ht="94.5" x14ac:dyDescent="0.2">
      <c r="A33" s="22" t="s">
        <v>43</v>
      </c>
      <c r="B33" s="21" t="s">
        <v>44</v>
      </c>
      <c r="C33" s="12">
        <v>9102</v>
      </c>
      <c r="D33" s="12">
        <v>22602</v>
      </c>
      <c r="E33" s="12"/>
      <c r="F33" s="12"/>
      <c r="G33" s="12"/>
      <c r="H33" s="12">
        <v>0</v>
      </c>
      <c r="I33" s="12">
        <f t="shared" si="1"/>
        <v>0</v>
      </c>
      <c r="J33" s="12">
        <f t="shared" si="1"/>
        <v>0</v>
      </c>
    </row>
    <row r="34" spans="1:10" ht="31.5" x14ac:dyDescent="0.2">
      <c r="A34" s="22" t="s">
        <v>45</v>
      </c>
      <c r="B34" s="21" t="s">
        <v>46</v>
      </c>
      <c r="C34" s="12">
        <v>1000</v>
      </c>
      <c r="D34" s="12">
        <v>1000</v>
      </c>
      <c r="E34" s="12"/>
      <c r="F34" s="12"/>
      <c r="G34" s="12"/>
      <c r="H34" s="12">
        <f>273+1932</f>
        <v>2205</v>
      </c>
      <c r="I34" s="12">
        <f t="shared" si="1"/>
        <v>0</v>
      </c>
      <c r="J34" s="12">
        <f t="shared" si="1"/>
        <v>220.5</v>
      </c>
    </row>
    <row r="35" spans="1:10" ht="78.75" x14ac:dyDescent="0.2">
      <c r="A35" s="22" t="s">
        <v>85</v>
      </c>
      <c r="B35" s="21" t="s">
        <v>86</v>
      </c>
      <c r="C35" s="12">
        <v>3000</v>
      </c>
      <c r="D35" s="12">
        <v>3000</v>
      </c>
      <c r="E35" s="12"/>
      <c r="F35" s="12"/>
      <c r="G35" s="12"/>
      <c r="H35" s="12">
        <v>415</v>
      </c>
      <c r="I35" s="12">
        <f t="shared" si="1"/>
        <v>0</v>
      </c>
      <c r="J35" s="12">
        <f t="shared" si="1"/>
        <v>13.833333333333334</v>
      </c>
    </row>
    <row r="36" spans="1:10" ht="31.5" x14ac:dyDescent="0.2">
      <c r="A36" s="23" t="s">
        <v>47</v>
      </c>
      <c r="B36" s="24" t="s">
        <v>49</v>
      </c>
      <c r="C36" s="11">
        <v>1379</v>
      </c>
      <c r="D36" s="11">
        <v>1379</v>
      </c>
      <c r="E36" s="11"/>
      <c r="F36" s="11"/>
      <c r="G36" s="11"/>
      <c r="H36" s="11">
        <v>400.6</v>
      </c>
      <c r="I36" s="11">
        <f t="shared" si="1"/>
        <v>0</v>
      </c>
      <c r="J36" s="11">
        <f t="shared" si="1"/>
        <v>29.050036258158084</v>
      </c>
    </row>
    <row r="37" spans="1:10" ht="31.5" x14ac:dyDescent="0.2">
      <c r="A37" s="23" t="s">
        <v>48</v>
      </c>
      <c r="B37" s="24" t="s">
        <v>50</v>
      </c>
      <c r="C37" s="11">
        <v>150</v>
      </c>
      <c r="D37" s="11">
        <v>150</v>
      </c>
      <c r="E37" s="11"/>
      <c r="F37" s="11"/>
      <c r="G37" s="11"/>
      <c r="H37" s="11">
        <v>239.7</v>
      </c>
      <c r="I37" s="11">
        <f t="shared" si="1"/>
        <v>0</v>
      </c>
      <c r="J37" s="11">
        <f t="shared" si="1"/>
        <v>159.79999999999998</v>
      </c>
    </row>
    <row r="38" spans="1:10" ht="31.5" x14ac:dyDescent="0.2">
      <c r="A38" s="23" t="s">
        <v>55</v>
      </c>
      <c r="B38" s="24" t="s">
        <v>52</v>
      </c>
      <c r="C38" s="11">
        <f>C39+C44+C45+C46</f>
        <v>2532206</v>
      </c>
      <c r="D38" s="11">
        <f>D39+D44+D45+D46</f>
        <v>2541706</v>
      </c>
      <c r="E38" s="11">
        <f t="shared" ref="E38:H38" si="5">E39+E44+E45+E46</f>
        <v>0</v>
      </c>
      <c r="F38" s="11">
        <f t="shared" si="5"/>
        <v>0</v>
      </c>
      <c r="G38" s="11">
        <f t="shared" si="5"/>
        <v>0</v>
      </c>
      <c r="H38" s="11">
        <f t="shared" si="5"/>
        <v>487405.59999999992</v>
      </c>
      <c r="I38" s="11">
        <f t="shared" si="1"/>
        <v>0</v>
      </c>
      <c r="J38" s="11">
        <f t="shared" si="1"/>
        <v>19.176317009126937</v>
      </c>
    </row>
    <row r="39" spans="1:10" ht="47.25" x14ac:dyDescent="0.2">
      <c r="A39" s="23" t="s">
        <v>56</v>
      </c>
      <c r="B39" s="18" t="s">
        <v>87</v>
      </c>
      <c r="C39" s="11">
        <f>C40+C41+C42+C43</f>
        <v>2532206</v>
      </c>
      <c r="D39" s="11">
        <f>D40+D41+D42+D43</f>
        <v>2541706</v>
      </c>
      <c r="E39" s="11">
        <f t="shared" ref="E39:H39" si="6">E40+E41+E42+E43</f>
        <v>0</v>
      </c>
      <c r="F39" s="11">
        <f t="shared" si="6"/>
        <v>0</v>
      </c>
      <c r="G39" s="11">
        <f t="shared" si="6"/>
        <v>0</v>
      </c>
      <c r="H39" s="11">
        <f t="shared" si="6"/>
        <v>487488.39999999997</v>
      </c>
      <c r="I39" s="11">
        <f t="shared" si="1"/>
        <v>0</v>
      </c>
      <c r="J39" s="11">
        <f t="shared" si="1"/>
        <v>19.179574663631431</v>
      </c>
    </row>
    <row r="40" spans="1:10" ht="31.5" x14ac:dyDescent="0.2">
      <c r="A40" s="33" t="s">
        <v>58</v>
      </c>
      <c r="B40" s="34" t="s">
        <v>4</v>
      </c>
      <c r="C40" s="32">
        <v>287117</v>
      </c>
      <c r="D40" s="32">
        <v>287117</v>
      </c>
      <c r="E40" s="32"/>
      <c r="F40" s="32"/>
      <c r="G40" s="32"/>
      <c r="H40" s="32">
        <v>71778</v>
      </c>
      <c r="I40" s="32">
        <f t="shared" si="1"/>
        <v>0</v>
      </c>
      <c r="J40" s="32">
        <f t="shared" si="1"/>
        <v>24.999564637412622</v>
      </c>
    </row>
    <row r="41" spans="1:10" ht="31.5" x14ac:dyDescent="0.2">
      <c r="A41" s="33" t="s">
        <v>59</v>
      </c>
      <c r="B41" s="35" t="s">
        <v>5</v>
      </c>
      <c r="C41" s="32">
        <v>737505.8</v>
      </c>
      <c r="D41" s="32">
        <v>747005.8</v>
      </c>
      <c r="E41" s="32"/>
      <c r="F41" s="32"/>
      <c r="G41" s="32"/>
      <c r="H41" s="32">
        <v>106323.8</v>
      </c>
      <c r="I41" s="32">
        <f t="shared" si="1"/>
        <v>0</v>
      </c>
      <c r="J41" s="32">
        <f t="shared" si="1"/>
        <v>14.23332991524296</v>
      </c>
    </row>
    <row r="42" spans="1:10" ht="31.5" x14ac:dyDescent="0.2">
      <c r="A42" s="33" t="s">
        <v>60</v>
      </c>
      <c r="B42" s="36" t="s">
        <v>6</v>
      </c>
      <c r="C42" s="32">
        <v>1507583.2</v>
      </c>
      <c r="D42" s="32">
        <v>1507583.2</v>
      </c>
      <c r="E42" s="32"/>
      <c r="F42" s="32"/>
      <c r="G42" s="32"/>
      <c r="H42" s="32">
        <v>309386.59999999998</v>
      </c>
      <c r="I42" s="32">
        <f t="shared" si="1"/>
        <v>0</v>
      </c>
      <c r="J42" s="32">
        <f t="shared" si="1"/>
        <v>20.522024920415667</v>
      </c>
    </row>
    <row r="43" spans="1:10" ht="31.5" x14ac:dyDescent="0.2">
      <c r="A43" s="33" t="s">
        <v>61</v>
      </c>
      <c r="B43" s="36" t="s">
        <v>7</v>
      </c>
      <c r="C43" s="32">
        <v>0</v>
      </c>
      <c r="D43" s="32">
        <v>0</v>
      </c>
      <c r="E43" s="32"/>
      <c r="F43" s="32"/>
      <c r="G43" s="32"/>
      <c r="H43" s="32">
        <v>0</v>
      </c>
      <c r="I43" s="32" t="e">
        <f t="shared" si="1"/>
        <v>#DIV/0!</v>
      </c>
      <c r="J43" s="32" t="e">
        <f t="shared" si="1"/>
        <v>#DIV/0!</v>
      </c>
    </row>
    <row r="44" spans="1:10" ht="31.5" x14ac:dyDescent="0.2">
      <c r="A44" s="23" t="s">
        <v>57</v>
      </c>
      <c r="B44" s="25" t="s">
        <v>8</v>
      </c>
      <c r="C44" s="38"/>
      <c r="D44" s="38"/>
      <c r="E44" s="38"/>
      <c r="F44" s="38"/>
      <c r="G44" s="38"/>
      <c r="H44" s="11"/>
      <c r="I44" s="38" t="s">
        <v>68</v>
      </c>
      <c r="J44" s="38" t="s">
        <v>68</v>
      </c>
    </row>
    <row r="45" spans="1:10" ht="94.5" x14ac:dyDescent="0.2">
      <c r="A45" s="23" t="s">
        <v>71</v>
      </c>
      <c r="B45" s="25" t="s">
        <v>9</v>
      </c>
      <c r="C45" s="11">
        <v>0</v>
      </c>
      <c r="D45" s="11">
        <v>0</v>
      </c>
      <c r="E45" s="11"/>
      <c r="F45" s="11"/>
      <c r="G45" s="11"/>
      <c r="H45" s="11">
        <v>1314.1</v>
      </c>
      <c r="I45" s="11" t="s">
        <v>68</v>
      </c>
      <c r="J45" s="11" t="s">
        <v>68</v>
      </c>
    </row>
    <row r="46" spans="1:10" ht="47.25" x14ac:dyDescent="0.2">
      <c r="A46" s="23" t="s">
        <v>72</v>
      </c>
      <c r="B46" s="25" t="s">
        <v>10</v>
      </c>
      <c r="C46" s="11">
        <v>0</v>
      </c>
      <c r="D46" s="11">
        <v>0</v>
      </c>
      <c r="E46" s="11"/>
      <c r="F46" s="11"/>
      <c r="G46" s="11"/>
      <c r="H46" s="11">
        <v>-1396.9</v>
      </c>
      <c r="I46" s="11" t="s">
        <v>68</v>
      </c>
      <c r="J46" s="11" t="s">
        <v>68</v>
      </c>
    </row>
    <row r="47" spans="1:10" x14ac:dyDescent="0.2">
      <c r="A47" s="40" t="s">
        <v>53</v>
      </c>
      <c r="B47" s="41"/>
      <c r="C47" s="2">
        <f>C6+C38</f>
        <v>3506123</v>
      </c>
      <c r="D47" s="2">
        <f t="shared" ref="D47:G47" si="7">D6+D38</f>
        <v>3529123</v>
      </c>
      <c r="E47" s="2">
        <f t="shared" si="7"/>
        <v>871302</v>
      </c>
      <c r="F47" s="2">
        <f t="shared" si="7"/>
        <v>871303</v>
      </c>
      <c r="G47" s="2">
        <f t="shared" si="7"/>
        <v>871304</v>
      </c>
      <c r="H47" s="2">
        <f>H6+H38</f>
        <v>665091.6</v>
      </c>
      <c r="I47" s="2">
        <f t="shared" si="1"/>
        <v>24.850925081635754</v>
      </c>
      <c r="J47" s="2">
        <f t="shared" si="1"/>
        <v>18.84580390085582</v>
      </c>
    </row>
  </sheetData>
  <mergeCells count="2">
    <mergeCell ref="A2:J2"/>
    <mergeCell ref="A47:B47"/>
  </mergeCells>
  <pageMargins left="0.47244094488188981" right="0" top="0" bottom="0" header="0" footer="0"/>
  <pageSetup paperSize="9" scale="83" firstPageNumber="4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№3  (2)</vt:lpstr>
      <vt:lpstr>'Таблица №3  (2)'!Заголовки_для_печати</vt:lpstr>
      <vt:lpstr>'Таблица №3 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Матузко Ольга Васильевна</dc:creator>
  <cp:lastModifiedBy>Лена</cp:lastModifiedBy>
  <cp:lastPrinted>2023-02-22T11:53:17Z</cp:lastPrinted>
  <dcterms:created xsi:type="dcterms:W3CDTF">2018-05-24T09:14:31Z</dcterms:created>
  <dcterms:modified xsi:type="dcterms:W3CDTF">2023-06-05T09:36:02Z</dcterms:modified>
</cp:coreProperties>
</file>